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ASSフォルダ\2022\02 R4夏季総体\R4夏季HP up用\"/>
    </mc:Choice>
  </mc:AlternateContent>
  <bookViews>
    <workbookView xWindow="-120" yWindow="-120" windowWidth="29040" windowHeight="18840" tabRatio="911"/>
  </bookViews>
  <sheets>
    <sheet name="【男子入力】" sheetId="13" r:id="rId1"/>
    <sheet name="男子団体" sheetId="5" r:id="rId2"/>
    <sheet name="男子個人" sheetId="15" r:id="rId3"/>
    <sheet name="【男子1年入力】" sheetId="19" state="hidden" r:id="rId4"/>
    <sheet name="男子1年団体" sheetId="20" state="hidden" r:id="rId5"/>
    <sheet name="男子1年個人" sheetId="21" state="hidden" r:id="rId6"/>
    <sheet name="【女子入力】" sheetId="16" r:id="rId7"/>
    <sheet name="女子団体" sheetId="17" r:id="rId8"/>
    <sheet name="女子個人" sheetId="18" r:id="rId9"/>
    <sheet name="【女子1年入力】" sheetId="22" state="hidden" r:id="rId10"/>
    <sheet name="女子1年団体" sheetId="23" state="hidden" r:id="rId11"/>
    <sheet name="女子1年個人" sheetId="24" state="hidden" r:id="rId12"/>
    <sheet name="名簿用" sheetId="7" r:id="rId13"/>
    <sheet name="選手変更届" sheetId="12" r:id="rId14"/>
  </sheets>
  <definedNames>
    <definedName name="_xlnm.Print_Area" localSheetId="11">女子1年個人!$A$1:$H$40</definedName>
    <definedName name="_xlnm.Print_Area" localSheetId="10">女子1年団体!$A$1:$H$29</definedName>
    <definedName name="_xlnm.Print_Area" localSheetId="8">女子個人!$A$1:$H$40</definedName>
    <definedName name="_xlnm.Print_Area" localSheetId="7">女子団体!$A$1:$H$29</definedName>
    <definedName name="_xlnm.Print_Area" localSheetId="13">選手変更届!$A$1:$J$37</definedName>
    <definedName name="_xlnm.Print_Area" localSheetId="5">男子1年個人!$A$1:$H$40</definedName>
    <definedName name="_xlnm.Print_Area" localSheetId="4">男子1年団体!$A$1:$H$29</definedName>
    <definedName name="_xlnm.Print_Area" localSheetId="2">男子個人!$A$1:$H$40</definedName>
    <definedName name="_xlnm.Print_Area" localSheetId="1">男子団体!$A$1:$H$29</definedName>
    <definedName name="_xlnm.Print_Area" localSheetId="12">名簿用!$A$1:$S$31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3" l="1"/>
  <c r="C6" i="16"/>
  <c r="A25" i="17" s="1"/>
  <c r="C20" i="16"/>
  <c r="F8" i="17"/>
  <c r="F8" i="18"/>
  <c r="P17" i="7" l="1"/>
  <c r="A2" i="5" l="1"/>
  <c r="K72" i="24" l="1"/>
  <c r="K112" i="24" s="1"/>
  <c r="K70" i="24"/>
  <c r="K68" i="24"/>
  <c r="K108" i="24" s="1"/>
  <c r="K66" i="24"/>
  <c r="K106" i="24" s="1"/>
  <c r="K64" i="24"/>
  <c r="K62" i="24"/>
  <c r="K60" i="24"/>
  <c r="K58" i="24"/>
  <c r="K98" i="24" s="1"/>
  <c r="K56" i="24"/>
  <c r="K96" i="24" s="1"/>
  <c r="K54" i="24"/>
  <c r="K94" i="24" s="1"/>
  <c r="K110" i="24"/>
  <c r="K104" i="24"/>
  <c r="K102" i="24"/>
  <c r="K100" i="24"/>
  <c r="B72" i="24"/>
  <c r="B112" i="24" s="1"/>
  <c r="B70" i="24"/>
  <c r="B110" i="24" s="1"/>
  <c r="B68" i="24"/>
  <c r="B108" i="24" s="1"/>
  <c r="B66" i="24"/>
  <c r="B106" i="24" s="1"/>
  <c r="B64" i="24"/>
  <c r="B104" i="24" s="1"/>
  <c r="B62" i="24"/>
  <c r="B102" i="24" s="1"/>
  <c r="B60" i="24"/>
  <c r="B100" i="24" s="1"/>
  <c r="B58" i="24"/>
  <c r="B98" i="24" s="1"/>
  <c r="B56" i="24"/>
  <c r="B96" i="24" s="1"/>
  <c r="B54" i="24"/>
  <c r="B94" i="24" s="1"/>
  <c r="B72" i="18"/>
  <c r="B112" i="18" s="1"/>
  <c r="B70" i="18"/>
  <c r="B110" i="18" s="1"/>
  <c r="B68" i="18"/>
  <c r="B108" i="18" s="1"/>
  <c r="B66" i="18"/>
  <c r="B64" i="18"/>
  <c r="B62" i="18"/>
  <c r="B60" i="18"/>
  <c r="B100" i="18" s="1"/>
  <c r="B58" i="18"/>
  <c r="B98" i="18" s="1"/>
  <c r="B56" i="18"/>
  <c r="B96" i="18" s="1"/>
  <c r="B54" i="18"/>
  <c r="B94" i="18" s="1"/>
  <c r="B106" i="18"/>
  <c r="B104" i="18"/>
  <c r="B102" i="18"/>
  <c r="K72" i="18"/>
  <c r="K112" i="18" s="1"/>
  <c r="K70" i="18"/>
  <c r="K110" i="18" s="1"/>
  <c r="K68" i="18"/>
  <c r="K108" i="18" s="1"/>
  <c r="K66" i="18"/>
  <c r="K106" i="18" s="1"/>
  <c r="K64" i="18"/>
  <c r="K104" i="18" s="1"/>
  <c r="K62" i="18"/>
  <c r="K102" i="18" s="1"/>
  <c r="K60" i="18"/>
  <c r="K100" i="18" s="1"/>
  <c r="K58" i="18"/>
  <c r="K98" i="18" s="1"/>
  <c r="K56" i="18"/>
  <c r="K96" i="18" s="1"/>
  <c r="K54" i="18"/>
  <c r="K94" i="18" s="1"/>
  <c r="R17" i="7"/>
  <c r="Q17" i="7"/>
  <c r="K72" i="21"/>
  <c r="K112" i="21" s="1"/>
  <c r="B72" i="21"/>
  <c r="B112" i="21" s="1"/>
  <c r="K70" i="21"/>
  <c r="K110" i="21" s="1"/>
  <c r="B70" i="21"/>
  <c r="K68" i="21"/>
  <c r="K108" i="21" s="1"/>
  <c r="B68" i="21"/>
  <c r="K66" i="21"/>
  <c r="K106" i="21" s="1"/>
  <c r="B66" i="21"/>
  <c r="B106" i="21" s="1"/>
  <c r="K64" i="21"/>
  <c r="K104" i="21" s="1"/>
  <c r="B64" i="21"/>
  <c r="B104" i="21" s="1"/>
  <c r="K62" i="21"/>
  <c r="K102" i="21" s="1"/>
  <c r="B62" i="21"/>
  <c r="K60" i="21"/>
  <c r="K100" i="21" s="1"/>
  <c r="B60" i="21"/>
  <c r="K58" i="21"/>
  <c r="K98" i="21" s="1"/>
  <c r="B58" i="21"/>
  <c r="B98" i="21" s="1"/>
  <c r="K56" i="21"/>
  <c r="K96" i="21" s="1"/>
  <c r="B56" i="21"/>
  <c r="B96" i="21" s="1"/>
  <c r="K54" i="21"/>
  <c r="K94" i="21" s="1"/>
  <c r="B54" i="21"/>
  <c r="F54" i="21" s="1"/>
  <c r="K72" i="15"/>
  <c r="K112" i="15" s="1"/>
  <c r="K70" i="15"/>
  <c r="K110" i="15" s="1"/>
  <c r="K68" i="15"/>
  <c r="K108" i="15" s="1"/>
  <c r="K66" i="15"/>
  <c r="K106" i="15" s="1"/>
  <c r="K64" i="15"/>
  <c r="K104" i="15" s="1"/>
  <c r="K62" i="15"/>
  <c r="K102" i="15" s="1"/>
  <c r="K60" i="15"/>
  <c r="K100" i="15" s="1"/>
  <c r="K58" i="15"/>
  <c r="K98" i="15" s="1"/>
  <c r="K56" i="15"/>
  <c r="K96" i="15" s="1"/>
  <c r="K54" i="15"/>
  <c r="K94" i="15" s="1"/>
  <c r="B104" i="15"/>
  <c r="B56" i="15"/>
  <c r="B96" i="15" s="1"/>
  <c r="B58" i="15"/>
  <c r="B98" i="15" s="1"/>
  <c r="B60" i="15"/>
  <c r="B100" i="15" s="1"/>
  <c r="B62" i="15"/>
  <c r="B102" i="15" s="1"/>
  <c r="B64" i="15"/>
  <c r="B66" i="15"/>
  <c r="B106" i="15" s="1"/>
  <c r="B68" i="15"/>
  <c r="B108" i="15" s="1"/>
  <c r="B70" i="15"/>
  <c r="B110" i="15" s="1"/>
  <c r="B72" i="15"/>
  <c r="B112" i="15" s="1"/>
  <c r="B54" i="15"/>
  <c r="B94" i="15" s="1"/>
  <c r="O17" i="7"/>
  <c r="N17" i="7"/>
  <c r="M17" i="7"/>
  <c r="L17" i="7"/>
  <c r="K17" i="7"/>
  <c r="R13" i="7"/>
  <c r="Q13" i="7"/>
  <c r="P13" i="7"/>
  <c r="O13" i="7"/>
  <c r="N13" i="7"/>
  <c r="M13" i="7"/>
  <c r="L13" i="7"/>
  <c r="K13" i="7"/>
  <c r="R9" i="7"/>
  <c r="Q9" i="7"/>
  <c r="P9" i="7"/>
  <c r="O9" i="7"/>
  <c r="N9" i="7"/>
  <c r="M9" i="7"/>
  <c r="L9" i="7"/>
  <c r="K9" i="7"/>
  <c r="R5" i="7"/>
  <c r="Q5" i="7"/>
  <c r="P5" i="7"/>
  <c r="O5" i="7"/>
  <c r="N5" i="7"/>
  <c r="M5" i="7"/>
  <c r="L5" i="7"/>
  <c r="K5" i="7"/>
  <c r="C95" i="15" l="1"/>
  <c r="E95" i="15"/>
  <c r="D95" i="15"/>
  <c r="G54" i="21"/>
  <c r="C55" i="21"/>
  <c r="D55" i="21"/>
  <c r="B100" i="21"/>
  <c r="B108" i="21"/>
  <c r="C54" i="21"/>
  <c r="G55" i="21"/>
  <c r="F55" i="21"/>
  <c r="D54" i="21"/>
  <c r="H55" i="21"/>
  <c r="E55" i="21"/>
  <c r="B94" i="21"/>
  <c r="B102" i="21"/>
  <c r="B110" i="21"/>
  <c r="C94" i="15"/>
  <c r="F95" i="15"/>
  <c r="D94" i="15"/>
  <c r="H95" i="15"/>
  <c r="F94" i="15"/>
  <c r="G94" i="15"/>
  <c r="G95" i="15"/>
  <c r="F6" i="7"/>
  <c r="E95" i="21" l="1"/>
  <c r="H95" i="21"/>
  <c r="D94" i="21"/>
  <c r="D95" i="21"/>
  <c r="G95" i="21"/>
  <c r="C94" i="21"/>
  <c r="C95" i="21"/>
  <c r="G94" i="21"/>
  <c r="F94" i="21"/>
  <c r="F95" i="21"/>
  <c r="F18" i="7"/>
  <c r="F14" i="7"/>
  <c r="F10" i="7"/>
  <c r="B29" i="7" l="1"/>
  <c r="C29" i="7"/>
  <c r="D29" i="7"/>
  <c r="E29" i="7"/>
  <c r="F29" i="7"/>
  <c r="G29" i="7"/>
  <c r="H29" i="7"/>
  <c r="I29" i="7"/>
  <c r="K29" i="7"/>
  <c r="L29" i="7"/>
  <c r="M29" i="7"/>
  <c r="N29" i="7"/>
  <c r="O29" i="7"/>
  <c r="P29" i="7"/>
  <c r="Q29" i="7"/>
  <c r="R29" i="7"/>
  <c r="B30" i="7"/>
  <c r="C30" i="7"/>
  <c r="D30" i="7"/>
  <c r="E30" i="7"/>
  <c r="F30" i="7"/>
  <c r="G30" i="7"/>
  <c r="H30" i="7"/>
  <c r="I30" i="7"/>
  <c r="K30" i="7"/>
  <c r="L30" i="7"/>
  <c r="M30" i="7"/>
  <c r="N30" i="7"/>
  <c r="O30" i="7"/>
  <c r="P30" i="7"/>
  <c r="Q30" i="7"/>
  <c r="R30" i="7"/>
  <c r="B31" i="7"/>
  <c r="C31" i="7"/>
  <c r="D31" i="7"/>
  <c r="E31" i="7"/>
  <c r="F31" i="7"/>
  <c r="G31" i="7"/>
  <c r="H31" i="7"/>
  <c r="I31" i="7"/>
  <c r="K31" i="7"/>
  <c r="L31" i="7"/>
  <c r="M31" i="7"/>
  <c r="N31" i="7"/>
  <c r="O31" i="7"/>
  <c r="P31" i="7"/>
  <c r="Q31" i="7"/>
  <c r="R31" i="7"/>
  <c r="B32" i="7"/>
  <c r="C32" i="7"/>
  <c r="D32" i="7"/>
  <c r="E32" i="7"/>
  <c r="F32" i="7"/>
  <c r="G32" i="7"/>
  <c r="H32" i="7"/>
  <c r="I32" i="7"/>
  <c r="K32" i="7"/>
  <c r="L32" i="7"/>
  <c r="M32" i="7"/>
  <c r="N32" i="7"/>
  <c r="O32" i="7"/>
  <c r="P32" i="7"/>
  <c r="Q32" i="7"/>
  <c r="R32" i="7"/>
  <c r="B33" i="7"/>
  <c r="C33" i="7"/>
  <c r="D33" i="7"/>
  <c r="E33" i="7"/>
  <c r="F33" i="7"/>
  <c r="G33" i="7"/>
  <c r="H33" i="7"/>
  <c r="I33" i="7"/>
  <c r="K33" i="7"/>
  <c r="L33" i="7"/>
  <c r="M33" i="7"/>
  <c r="N33" i="7"/>
  <c r="O33" i="7"/>
  <c r="P33" i="7"/>
  <c r="Q33" i="7"/>
  <c r="R33" i="7"/>
  <c r="B34" i="7"/>
  <c r="C34" i="7"/>
  <c r="D34" i="7"/>
  <c r="E34" i="7"/>
  <c r="F34" i="7"/>
  <c r="G34" i="7"/>
  <c r="H34" i="7"/>
  <c r="I34" i="7"/>
  <c r="K34" i="7"/>
  <c r="L34" i="7"/>
  <c r="M34" i="7"/>
  <c r="N34" i="7"/>
  <c r="O34" i="7"/>
  <c r="P34" i="7"/>
  <c r="Q34" i="7"/>
  <c r="R34" i="7"/>
  <c r="B35" i="7"/>
  <c r="C35" i="7"/>
  <c r="D35" i="7"/>
  <c r="E35" i="7"/>
  <c r="F35" i="7"/>
  <c r="G35" i="7"/>
  <c r="H35" i="7"/>
  <c r="I35" i="7"/>
  <c r="K35" i="7"/>
  <c r="L35" i="7"/>
  <c r="M35" i="7"/>
  <c r="N35" i="7"/>
  <c r="O35" i="7"/>
  <c r="P35" i="7"/>
  <c r="Q35" i="7"/>
  <c r="R35" i="7"/>
  <c r="B36" i="7"/>
  <c r="C36" i="7"/>
  <c r="D36" i="7"/>
  <c r="E36" i="7"/>
  <c r="F36" i="7"/>
  <c r="G36" i="7"/>
  <c r="H36" i="7"/>
  <c r="I36" i="7"/>
  <c r="K36" i="7"/>
  <c r="L36" i="7"/>
  <c r="M36" i="7"/>
  <c r="N36" i="7"/>
  <c r="O36" i="7"/>
  <c r="P36" i="7"/>
  <c r="Q36" i="7"/>
  <c r="R36" i="7"/>
  <c r="B37" i="7"/>
  <c r="C37" i="7"/>
  <c r="D37" i="7"/>
  <c r="E37" i="7"/>
  <c r="F37" i="7"/>
  <c r="G37" i="7"/>
  <c r="H37" i="7"/>
  <c r="I37" i="7"/>
  <c r="K37" i="7"/>
  <c r="L37" i="7"/>
  <c r="M37" i="7"/>
  <c r="N37" i="7"/>
  <c r="O37" i="7"/>
  <c r="P37" i="7"/>
  <c r="Q37" i="7"/>
  <c r="R37" i="7"/>
  <c r="B38" i="7"/>
  <c r="C38" i="7"/>
  <c r="D38" i="7"/>
  <c r="E38" i="7"/>
  <c r="F38" i="7"/>
  <c r="G38" i="7"/>
  <c r="H38" i="7"/>
  <c r="I38" i="7"/>
  <c r="K38" i="7"/>
  <c r="L38" i="7"/>
  <c r="M38" i="7"/>
  <c r="N38" i="7"/>
  <c r="O38" i="7"/>
  <c r="P38" i="7"/>
  <c r="Q38" i="7"/>
  <c r="R38" i="7"/>
  <c r="B39" i="7"/>
  <c r="C39" i="7"/>
  <c r="D39" i="7"/>
  <c r="E39" i="7"/>
  <c r="F39" i="7"/>
  <c r="G39" i="7"/>
  <c r="H39" i="7"/>
  <c r="I39" i="7"/>
  <c r="K39" i="7"/>
  <c r="L39" i="7"/>
  <c r="M39" i="7"/>
  <c r="N39" i="7"/>
  <c r="O39" i="7"/>
  <c r="P39" i="7"/>
  <c r="Q39" i="7"/>
  <c r="R39" i="7"/>
  <c r="B40" i="7"/>
  <c r="C40" i="7"/>
  <c r="D40" i="7"/>
  <c r="E40" i="7"/>
  <c r="F40" i="7"/>
  <c r="G40" i="7"/>
  <c r="H40" i="7"/>
  <c r="I40" i="7"/>
  <c r="K40" i="7"/>
  <c r="L40" i="7"/>
  <c r="M40" i="7"/>
  <c r="N40" i="7"/>
  <c r="O40" i="7"/>
  <c r="P40" i="7"/>
  <c r="Q40" i="7"/>
  <c r="R40" i="7"/>
  <c r="B41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Q41" i="7"/>
  <c r="R41" i="7"/>
  <c r="B42" i="7"/>
  <c r="C42" i="7"/>
  <c r="D42" i="7"/>
  <c r="E42" i="7"/>
  <c r="F42" i="7"/>
  <c r="G42" i="7"/>
  <c r="H42" i="7"/>
  <c r="I42" i="7"/>
  <c r="K42" i="7"/>
  <c r="L42" i="7"/>
  <c r="M42" i="7"/>
  <c r="N42" i="7"/>
  <c r="O42" i="7"/>
  <c r="P42" i="7"/>
  <c r="Q42" i="7"/>
  <c r="R42" i="7"/>
  <c r="B43" i="7"/>
  <c r="C43" i="7"/>
  <c r="D43" i="7"/>
  <c r="E43" i="7"/>
  <c r="F43" i="7"/>
  <c r="G43" i="7"/>
  <c r="H43" i="7"/>
  <c r="I43" i="7"/>
  <c r="K43" i="7"/>
  <c r="L43" i="7"/>
  <c r="M43" i="7"/>
  <c r="N43" i="7"/>
  <c r="O43" i="7"/>
  <c r="P43" i="7"/>
  <c r="Q43" i="7"/>
  <c r="R43" i="7"/>
  <c r="B44" i="7"/>
  <c r="C44" i="7"/>
  <c r="D44" i="7"/>
  <c r="E44" i="7"/>
  <c r="F44" i="7"/>
  <c r="G44" i="7"/>
  <c r="H44" i="7"/>
  <c r="I44" i="7"/>
  <c r="K44" i="7"/>
  <c r="L44" i="7"/>
  <c r="M44" i="7"/>
  <c r="N44" i="7"/>
  <c r="O44" i="7"/>
  <c r="P44" i="7"/>
  <c r="Q44" i="7"/>
  <c r="R44" i="7"/>
  <c r="B45" i="7"/>
  <c r="C45" i="7"/>
  <c r="D45" i="7"/>
  <c r="E45" i="7"/>
  <c r="F45" i="7"/>
  <c r="G45" i="7"/>
  <c r="H45" i="7"/>
  <c r="I45" i="7"/>
  <c r="K45" i="7"/>
  <c r="L45" i="7"/>
  <c r="M45" i="7"/>
  <c r="N45" i="7"/>
  <c r="O45" i="7"/>
  <c r="P45" i="7"/>
  <c r="Q45" i="7"/>
  <c r="R45" i="7"/>
  <c r="B46" i="7"/>
  <c r="C46" i="7"/>
  <c r="D46" i="7"/>
  <c r="E46" i="7"/>
  <c r="F46" i="7"/>
  <c r="G46" i="7"/>
  <c r="H46" i="7"/>
  <c r="I46" i="7"/>
  <c r="K46" i="7"/>
  <c r="L46" i="7"/>
  <c r="M46" i="7"/>
  <c r="N46" i="7"/>
  <c r="O46" i="7"/>
  <c r="P46" i="7"/>
  <c r="Q46" i="7"/>
  <c r="R46" i="7"/>
  <c r="B47" i="7"/>
  <c r="C47" i="7"/>
  <c r="D47" i="7"/>
  <c r="E47" i="7"/>
  <c r="F47" i="7"/>
  <c r="G47" i="7"/>
  <c r="H47" i="7"/>
  <c r="I47" i="7"/>
  <c r="K47" i="7"/>
  <c r="L47" i="7"/>
  <c r="M47" i="7"/>
  <c r="N47" i="7"/>
  <c r="O47" i="7"/>
  <c r="P47" i="7"/>
  <c r="Q47" i="7"/>
  <c r="R47" i="7"/>
  <c r="B48" i="7"/>
  <c r="C48" i="7"/>
  <c r="D48" i="7"/>
  <c r="E48" i="7"/>
  <c r="F48" i="7"/>
  <c r="G48" i="7"/>
  <c r="H48" i="7"/>
  <c r="I48" i="7"/>
  <c r="K48" i="7"/>
  <c r="L48" i="7"/>
  <c r="M48" i="7"/>
  <c r="N48" i="7"/>
  <c r="O48" i="7"/>
  <c r="P48" i="7"/>
  <c r="Q48" i="7"/>
  <c r="R48" i="7"/>
  <c r="B49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Q49" i="7"/>
  <c r="R49" i="7"/>
  <c r="B50" i="7"/>
  <c r="C50" i="7"/>
  <c r="D50" i="7"/>
  <c r="E50" i="7"/>
  <c r="F50" i="7"/>
  <c r="G50" i="7"/>
  <c r="H50" i="7"/>
  <c r="I50" i="7"/>
  <c r="K50" i="7"/>
  <c r="L50" i="7"/>
  <c r="M50" i="7"/>
  <c r="N50" i="7"/>
  <c r="O50" i="7"/>
  <c r="P50" i="7"/>
  <c r="Q50" i="7"/>
  <c r="R50" i="7"/>
  <c r="B51" i="7"/>
  <c r="C51" i="7"/>
  <c r="D51" i="7"/>
  <c r="E51" i="7"/>
  <c r="F51" i="7"/>
  <c r="G51" i="7"/>
  <c r="H51" i="7"/>
  <c r="I51" i="7"/>
  <c r="K51" i="7"/>
  <c r="L51" i="7"/>
  <c r="M51" i="7"/>
  <c r="N51" i="7"/>
  <c r="O51" i="7"/>
  <c r="P51" i="7"/>
  <c r="Q51" i="7"/>
  <c r="R51" i="7"/>
  <c r="H23" i="7"/>
  <c r="I23" i="7"/>
  <c r="H24" i="7"/>
  <c r="I24" i="7"/>
  <c r="H25" i="7"/>
  <c r="I25" i="7"/>
  <c r="H26" i="7"/>
  <c r="I26" i="7"/>
  <c r="H27" i="7"/>
  <c r="I27" i="7"/>
  <c r="H28" i="7"/>
  <c r="I28" i="7"/>
  <c r="D23" i="7"/>
  <c r="E23" i="7"/>
  <c r="D24" i="7"/>
  <c r="E24" i="7"/>
  <c r="D25" i="7"/>
  <c r="E25" i="7"/>
  <c r="D26" i="7"/>
  <c r="E26" i="7"/>
  <c r="D27" i="7"/>
  <c r="E27" i="7"/>
  <c r="D28" i="7"/>
  <c r="E28" i="7"/>
  <c r="M23" i="7"/>
  <c r="N23" i="7"/>
  <c r="O23" i="7"/>
  <c r="P23" i="7"/>
  <c r="Q23" i="7"/>
  <c r="R23" i="7"/>
  <c r="M24" i="7"/>
  <c r="N24" i="7"/>
  <c r="O24" i="7"/>
  <c r="P24" i="7"/>
  <c r="Q24" i="7"/>
  <c r="R24" i="7"/>
  <c r="M25" i="7"/>
  <c r="N25" i="7"/>
  <c r="O25" i="7"/>
  <c r="P25" i="7"/>
  <c r="Q25" i="7"/>
  <c r="R25" i="7"/>
  <c r="M26" i="7"/>
  <c r="N26" i="7"/>
  <c r="O26" i="7"/>
  <c r="P26" i="7"/>
  <c r="Q26" i="7"/>
  <c r="R26" i="7"/>
  <c r="M27" i="7"/>
  <c r="N27" i="7"/>
  <c r="O27" i="7"/>
  <c r="P27" i="7"/>
  <c r="Q27" i="7"/>
  <c r="R27" i="7"/>
  <c r="M28" i="7"/>
  <c r="N28" i="7"/>
  <c r="O28" i="7"/>
  <c r="P28" i="7"/>
  <c r="Q28" i="7"/>
  <c r="R28" i="7"/>
  <c r="R22" i="7"/>
  <c r="Q22" i="7"/>
  <c r="N22" i="7"/>
  <c r="M22" i="7"/>
  <c r="I22" i="7"/>
  <c r="H22" i="7"/>
  <c r="E22" i="7"/>
  <c r="D22" i="7"/>
  <c r="U17" i="7"/>
  <c r="T17" i="7"/>
  <c r="S17" i="7"/>
  <c r="H18" i="7"/>
  <c r="G18" i="7"/>
  <c r="E18" i="7"/>
  <c r="H17" i="7"/>
  <c r="G17" i="7"/>
  <c r="F17" i="7"/>
  <c r="E17" i="7"/>
  <c r="D17" i="7"/>
  <c r="C17" i="7"/>
  <c r="B17" i="7"/>
  <c r="U9" i="7"/>
  <c r="T9" i="7"/>
  <c r="S9" i="7"/>
  <c r="H10" i="7"/>
  <c r="G10" i="7"/>
  <c r="E10" i="7"/>
  <c r="H9" i="7"/>
  <c r="G9" i="7"/>
  <c r="F9" i="7"/>
  <c r="E9" i="7"/>
  <c r="D9" i="7"/>
  <c r="C9" i="7"/>
  <c r="B9" i="7"/>
  <c r="D59" i="7" s="1"/>
  <c r="A2" i="24"/>
  <c r="A2" i="23"/>
  <c r="F119" i="24"/>
  <c r="F116" i="24"/>
  <c r="Q97" i="24"/>
  <c r="Q107" i="24" s="1"/>
  <c r="P97" i="24"/>
  <c r="P111" i="24" s="1"/>
  <c r="P113" i="24" s="1"/>
  <c r="G113" i="24" s="1"/>
  <c r="O97" i="24"/>
  <c r="N97" i="24"/>
  <c r="M97" i="24"/>
  <c r="D97" i="24" s="1"/>
  <c r="L97" i="24"/>
  <c r="L107" i="24" s="1"/>
  <c r="L109" i="24" s="1"/>
  <c r="C109" i="24" s="1"/>
  <c r="P96" i="24"/>
  <c r="O96" i="24"/>
  <c r="O110" i="24" s="1"/>
  <c r="O112" i="24" s="1"/>
  <c r="F112" i="24" s="1"/>
  <c r="M96" i="24"/>
  <c r="M110" i="24" s="1"/>
  <c r="L96" i="24"/>
  <c r="L106" i="24" s="1"/>
  <c r="F96" i="24"/>
  <c r="H95" i="24"/>
  <c r="G95" i="24"/>
  <c r="F95" i="24"/>
  <c r="E95" i="24"/>
  <c r="D95" i="24"/>
  <c r="C95" i="24"/>
  <c r="G94" i="24"/>
  <c r="F94" i="24"/>
  <c r="D94" i="24"/>
  <c r="C94" i="24"/>
  <c r="F89" i="24"/>
  <c r="C89" i="24"/>
  <c r="F88" i="24"/>
  <c r="C88" i="24"/>
  <c r="F86" i="24"/>
  <c r="C86" i="24"/>
  <c r="F85" i="24"/>
  <c r="F84" i="24"/>
  <c r="C84" i="24"/>
  <c r="A82" i="24"/>
  <c r="F79" i="24"/>
  <c r="F76" i="24"/>
  <c r="Q57" i="24"/>
  <c r="P57" i="24"/>
  <c r="O57" i="24"/>
  <c r="O71" i="24" s="1"/>
  <c r="O73" i="24" s="1"/>
  <c r="F73" i="24" s="1"/>
  <c r="N57" i="24"/>
  <c r="N71" i="24" s="1"/>
  <c r="M57" i="24"/>
  <c r="D57" i="24" s="1"/>
  <c r="L57" i="24"/>
  <c r="L71" i="24" s="1"/>
  <c r="F57" i="24"/>
  <c r="P56" i="24"/>
  <c r="P70" i="24" s="1"/>
  <c r="O56" i="24"/>
  <c r="O70" i="24" s="1"/>
  <c r="M56" i="24"/>
  <c r="M70" i="24" s="1"/>
  <c r="L56" i="24"/>
  <c r="H55" i="24"/>
  <c r="G55" i="24"/>
  <c r="F55" i="24"/>
  <c r="E55" i="24"/>
  <c r="D55" i="24"/>
  <c r="C55" i="24"/>
  <c r="G54" i="24"/>
  <c r="F54" i="24"/>
  <c r="D54" i="24"/>
  <c r="C54" i="24"/>
  <c r="F49" i="24"/>
  <c r="C49" i="24"/>
  <c r="F48" i="24"/>
  <c r="C48" i="24"/>
  <c r="F46" i="24"/>
  <c r="C46" i="24"/>
  <c r="F45" i="24"/>
  <c r="F44" i="24"/>
  <c r="C44" i="24"/>
  <c r="A42" i="24"/>
  <c r="F39" i="24"/>
  <c r="F36" i="24"/>
  <c r="Q17" i="24"/>
  <c r="Q27" i="24" s="1"/>
  <c r="P17" i="24"/>
  <c r="P27" i="24" s="1"/>
  <c r="O17" i="24"/>
  <c r="F17" i="24" s="1"/>
  <c r="N17" i="24"/>
  <c r="N31" i="24" s="1"/>
  <c r="N33" i="24" s="1"/>
  <c r="E33" i="24" s="1"/>
  <c r="M17" i="24"/>
  <c r="L17" i="24"/>
  <c r="P16" i="24"/>
  <c r="O16" i="24"/>
  <c r="M16" i="24"/>
  <c r="L16" i="24"/>
  <c r="L26" i="24" s="1"/>
  <c r="L28" i="24" s="1"/>
  <c r="C28" i="24" s="1"/>
  <c r="H15" i="24"/>
  <c r="G15" i="24"/>
  <c r="F15" i="24"/>
  <c r="E15" i="24"/>
  <c r="D15" i="24"/>
  <c r="C15" i="24"/>
  <c r="G14" i="24"/>
  <c r="F14" i="24"/>
  <c r="D14" i="24"/>
  <c r="C14" i="24"/>
  <c r="F9" i="24"/>
  <c r="C9" i="24"/>
  <c r="F8" i="24"/>
  <c r="C8" i="24"/>
  <c r="F6" i="24"/>
  <c r="C6" i="24"/>
  <c r="F5" i="24"/>
  <c r="F4" i="24"/>
  <c r="C4" i="24"/>
  <c r="F28" i="23"/>
  <c r="F25" i="23"/>
  <c r="P19" i="23"/>
  <c r="Q18" i="23"/>
  <c r="P18" i="23"/>
  <c r="O18" i="23"/>
  <c r="O20" i="23" s="1"/>
  <c r="F20" i="23" s="1"/>
  <c r="N18" i="23"/>
  <c r="N20" i="23" s="1"/>
  <c r="E20" i="23" s="1"/>
  <c r="M18" i="23"/>
  <c r="M20" i="23" s="1"/>
  <c r="L18" i="23"/>
  <c r="L20" i="23" s="1"/>
  <c r="E18" i="23"/>
  <c r="P17" i="23"/>
  <c r="G17" i="23" s="1"/>
  <c r="O17" i="23"/>
  <c r="O19" i="23" s="1"/>
  <c r="M17" i="23"/>
  <c r="M19" i="23" s="1"/>
  <c r="L17" i="23"/>
  <c r="L19" i="23" s="1"/>
  <c r="D17" i="23"/>
  <c r="H16" i="23"/>
  <c r="G16" i="23"/>
  <c r="F16" i="23"/>
  <c r="E16" i="23"/>
  <c r="D16" i="23"/>
  <c r="C16" i="23"/>
  <c r="G15" i="23"/>
  <c r="F15" i="23"/>
  <c r="D15" i="23"/>
  <c r="C15" i="23"/>
  <c r="F9" i="23"/>
  <c r="C9" i="23"/>
  <c r="F8" i="23"/>
  <c r="C8" i="23"/>
  <c r="F6" i="23"/>
  <c r="C6" i="23"/>
  <c r="F5" i="23"/>
  <c r="F4" i="23"/>
  <c r="C4" i="23"/>
  <c r="D21" i="22"/>
  <c r="C21" i="22"/>
  <c r="D20" i="22"/>
  <c r="C20" i="22"/>
  <c r="E19" i="22"/>
  <c r="C19" i="22"/>
  <c r="I17" i="22"/>
  <c r="I9" i="22"/>
  <c r="C6" i="22"/>
  <c r="A2" i="21"/>
  <c r="A2" i="20"/>
  <c r="F119" i="21"/>
  <c r="F116" i="21"/>
  <c r="Q97" i="21"/>
  <c r="H97" i="21" s="1"/>
  <c r="P97" i="21"/>
  <c r="O97" i="21"/>
  <c r="F97" i="21" s="1"/>
  <c r="N97" i="21"/>
  <c r="E97" i="21" s="1"/>
  <c r="M97" i="21"/>
  <c r="D97" i="21" s="1"/>
  <c r="L97" i="21"/>
  <c r="L111" i="21" s="1"/>
  <c r="P96" i="21"/>
  <c r="G96" i="21" s="1"/>
  <c r="O96" i="21"/>
  <c r="M96" i="21"/>
  <c r="L96" i="21"/>
  <c r="C96" i="21" s="1"/>
  <c r="F89" i="21"/>
  <c r="C89" i="21"/>
  <c r="F88" i="21"/>
  <c r="C88" i="21"/>
  <c r="F86" i="21"/>
  <c r="C86" i="21"/>
  <c r="F85" i="21"/>
  <c r="F84" i="21"/>
  <c r="C84" i="21"/>
  <c r="A82" i="21"/>
  <c r="F79" i="21"/>
  <c r="F76" i="21"/>
  <c r="Q57" i="21"/>
  <c r="H57" i="21" s="1"/>
  <c r="P57" i="21"/>
  <c r="G57" i="21" s="1"/>
  <c r="O57" i="21"/>
  <c r="F57" i="21" s="1"/>
  <c r="N57" i="21"/>
  <c r="E57" i="21" s="1"/>
  <c r="M57" i="21"/>
  <c r="L57" i="21"/>
  <c r="P56" i="21"/>
  <c r="O56" i="21"/>
  <c r="M56" i="21"/>
  <c r="L56" i="21"/>
  <c r="C56" i="21" s="1"/>
  <c r="F49" i="21"/>
  <c r="C49" i="21"/>
  <c r="F48" i="21"/>
  <c r="C48" i="21"/>
  <c r="F46" i="21"/>
  <c r="C46" i="21"/>
  <c r="F45" i="21"/>
  <c r="F44" i="21"/>
  <c r="C44" i="21"/>
  <c r="A42" i="21"/>
  <c r="F39" i="21"/>
  <c r="F36" i="21"/>
  <c r="Q17" i="21"/>
  <c r="P17" i="21"/>
  <c r="P31" i="21" s="1"/>
  <c r="O17" i="21"/>
  <c r="O31" i="21" s="1"/>
  <c r="N17" i="21"/>
  <c r="M17" i="21"/>
  <c r="L17" i="21"/>
  <c r="C17" i="21" s="1"/>
  <c r="F17" i="21"/>
  <c r="P16" i="21"/>
  <c r="O16" i="21"/>
  <c r="M16" i="21"/>
  <c r="L16" i="21"/>
  <c r="L26" i="21" s="1"/>
  <c r="L28" i="21" s="1"/>
  <c r="C28" i="21" s="1"/>
  <c r="C16" i="21"/>
  <c r="H15" i="21"/>
  <c r="G15" i="21"/>
  <c r="F15" i="21"/>
  <c r="E15" i="21"/>
  <c r="D15" i="21"/>
  <c r="C15" i="21"/>
  <c r="G14" i="21"/>
  <c r="F14" i="21"/>
  <c r="D14" i="21"/>
  <c r="C14" i="21"/>
  <c r="F9" i="21"/>
  <c r="C9" i="21"/>
  <c r="F8" i="21"/>
  <c r="C8" i="21"/>
  <c r="F6" i="21"/>
  <c r="C6" i="21"/>
  <c r="F5" i="21"/>
  <c r="F4" i="21"/>
  <c r="C4" i="21"/>
  <c r="F28" i="20"/>
  <c r="F25" i="20"/>
  <c r="Q18" i="20"/>
  <c r="P18" i="20"/>
  <c r="O18" i="20"/>
  <c r="O20" i="20" s="1"/>
  <c r="F20" i="20" s="1"/>
  <c r="N18" i="20"/>
  <c r="N20" i="20" s="1"/>
  <c r="E20" i="20" s="1"/>
  <c r="M18" i="20"/>
  <c r="L18" i="20"/>
  <c r="L20" i="20" s="1"/>
  <c r="P17" i="20"/>
  <c r="P19" i="20" s="1"/>
  <c r="O17" i="20"/>
  <c r="O19" i="20" s="1"/>
  <c r="M17" i="20"/>
  <c r="M19" i="20" s="1"/>
  <c r="L17" i="20"/>
  <c r="L19" i="20" s="1"/>
  <c r="G17" i="20"/>
  <c r="D17" i="20"/>
  <c r="H16" i="20"/>
  <c r="G16" i="20"/>
  <c r="F16" i="20"/>
  <c r="E16" i="20"/>
  <c r="D16" i="20"/>
  <c r="C16" i="20"/>
  <c r="G15" i="20"/>
  <c r="F15" i="20"/>
  <c r="D15" i="20"/>
  <c r="C15" i="20"/>
  <c r="F9" i="20"/>
  <c r="C9" i="20"/>
  <c r="F8" i="20"/>
  <c r="C8" i="20"/>
  <c r="F6" i="20"/>
  <c r="C6" i="20"/>
  <c r="F5" i="20"/>
  <c r="F4" i="20"/>
  <c r="C4" i="20"/>
  <c r="D21" i="19"/>
  <c r="C21" i="19"/>
  <c r="D20" i="19"/>
  <c r="C20" i="19"/>
  <c r="E19" i="19"/>
  <c r="C19" i="19"/>
  <c r="I17" i="19"/>
  <c r="I9" i="19"/>
  <c r="C6" i="19"/>
  <c r="P22" i="7"/>
  <c r="O22" i="7"/>
  <c r="L22" i="7"/>
  <c r="K22" i="7"/>
  <c r="L23" i="7"/>
  <c r="L24" i="7"/>
  <c r="L25" i="7"/>
  <c r="L26" i="7"/>
  <c r="L27" i="7"/>
  <c r="L28" i="7"/>
  <c r="K23" i="7"/>
  <c r="K24" i="7"/>
  <c r="K25" i="7"/>
  <c r="K26" i="7"/>
  <c r="K27" i="7"/>
  <c r="K28" i="7"/>
  <c r="G23" i="7"/>
  <c r="G24" i="7"/>
  <c r="G25" i="7"/>
  <c r="G26" i="7"/>
  <c r="G27" i="7"/>
  <c r="G28" i="7"/>
  <c r="G22" i="7"/>
  <c r="C22" i="7"/>
  <c r="C23" i="7"/>
  <c r="C24" i="7"/>
  <c r="C25" i="7"/>
  <c r="C26" i="7"/>
  <c r="C27" i="7"/>
  <c r="C28" i="7"/>
  <c r="F23" i="7"/>
  <c r="F24" i="7"/>
  <c r="F25" i="7"/>
  <c r="F26" i="7"/>
  <c r="F27" i="7"/>
  <c r="F28" i="7"/>
  <c r="F22" i="7"/>
  <c r="B22" i="7"/>
  <c r="B23" i="7"/>
  <c r="B24" i="7"/>
  <c r="B25" i="7"/>
  <c r="B26" i="7"/>
  <c r="B27" i="7"/>
  <c r="B28" i="7"/>
  <c r="U13" i="7"/>
  <c r="T13" i="7"/>
  <c r="S13" i="7"/>
  <c r="U5" i="7"/>
  <c r="T5" i="7"/>
  <c r="S5" i="7"/>
  <c r="H14" i="7"/>
  <c r="G14" i="7"/>
  <c r="E14" i="7"/>
  <c r="H13" i="7"/>
  <c r="G13" i="7"/>
  <c r="F13" i="7"/>
  <c r="E13" i="7"/>
  <c r="D13" i="7"/>
  <c r="C13" i="7"/>
  <c r="B13" i="7"/>
  <c r="F71" i="7" s="1"/>
  <c r="H6" i="7"/>
  <c r="H5" i="7"/>
  <c r="G6" i="7"/>
  <c r="G5" i="7"/>
  <c r="F5" i="7"/>
  <c r="E6" i="7"/>
  <c r="E5" i="7"/>
  <c r="D5" i="7"/>
  <c r="C5" i="7"/>
  <c r="B5" i="7"/>
  <c r="B62" i="7" s="1"/>
  <c r="F119" i="18"/>
  <c r="F116" i="18"/>
  <c r="L99" i="18"/>
  <c r="Q97" i="18"/>
  <c r="H97" i="18" s="1"/>
  <c r="P97" i="18"/>
  <c r="O97" i="18"/>
  <c r="N97" i="18"/>
  <c r="M97" i="18"/>
  <c r="L97" i="18"/>
  <c r="L111" i="18" s="1"/>
  <c r="C97" i="18"/>
  <c r="P96" i="18"/>
  <c r="O96" i="18"/>
  <c r="O106" i="18" s="1"/>
  <c r="M96" i="18"/>
  <c r="M110" i="18" s="1"/>
  <c r="L96" i="18"/>
  <c r="D96" i="18"/>
  <c r="H95" i="18"/>
  <c r="G95" i="18"/>
  <c r="F95" i="18"/>
  <c r="E95" i="18"/>
  <c r="D95" i="18"/>
  <c r="C95" i="18"/>
  <c r="G94" i="18"/>
  <c r="F94" i="18"/>
  <c r="D94" i="18"/>
  <c r="C94" i="18"/>
  <c r="F89" i="18"/>
  <c r="C89" i="18"/>
  <c r="F88" i="18"/>
  <c r="C88" i="18"/>
  <c r="F86" i="18"/>
  <c r="C86" i="18"/>
  <c r="F85" i="18"/>
  <c r="F84" i="18"/>
  <c r="C84" i="18"/>
  <c r="A82" i="18"/>
  <c r="F79" i="18"/>
  <c r="F76" i="18"/>
  <c r="N59" i="18"/>
  <c r="M59" i="18"/>
  <c r="M61" i="18" s="1"/>
  <c r="D61" i="18" s="1"/>
  <c r="Q57" i="18"/>
  <c r="P57" i="18"/>
  <c r="O57" i="18"/>
  <c r="O67" i="18" s="1"/>
  <c r="N57" i="18"/>
  <c r="N67" i="18" s="1"/>
  <c r="N69" i="18" s="1"/>
  <c r="E69" i="18" s="1"/>
  <c r="M57" i="18"/>
  <c r="M67" i="18" s="1"/>
  <c r="M69" i="18" s="1"/>
  <c r="D69" i="18" s="1"/>
  <c r="L57" i="18"/>
  <c r="E57" i="18"/>
  <c r="D57" i="18"/>
  <c r="P56" i="18"/>
  <c r="O56" i="18"/>
  <c r="F56" i="18" s="1"/>
  <c r="M56" i="18"/>
  <c r="L56" i="18"/>
  <c r="G56" i="18"/>
  <c r="H55" i="18"/>
  <c r="G55" i="18"/>
  <c r="F55" i="18"/>
  <c r="E55" i="18"/>
  <c r="D55" i="18"/>
  <c r="C55" i="18"/>
  <c r="G54" i="18"/>
  <c r="F54" i="18"/>
  <c r="D54" i="18"/>
  <c r="C54" i="18"/>
  <c r="F49" i="18"/>
  <c r="C49" i="18"/>
  <c r="F48" i="18"/>
  <c r="C48" i="18"/>
  <c r="F46" i="18"/>
  <c r="C46" i="18"/>
  <c r="F45" i="18"/>
  <c r="F44" i="18"/>
  <c r="C44" i="18"/>
  <c r="A42" i="18"/>
  <c r="F39" i="18"/>
  <c r="F36" i="18"/>
  <c r="Q17" i="18"/>
  <c r="P17" i="18"/>
  <c r="P27" i="18" s="1"/>
  <c r="O17" i="18"/>
  <c r="F17" i="18" s="1"/>
  <c r="N17" i="18"/>
  <c r="M17" i="18"/>
  <c r="L17" i="18"/>
  <c r="C17" i="18" s="1"/>
  <c r="P16" i="18"/>
  <c r="O16" i="18"/>
  <c r="M16" i="18"/>
  <c r="M30" i="18" s="1"/>
  <c r="L16" i="18"/>
  <c r="L18" i="18" s="1"/>
  <c r="H15" i="18"/>
  <c r="G15" i="18"/>
  <c r="F15" i="18"/>
  <c r="E15" i="18"/>
  <c r="D15" i="18"/>
  <c r="C15" i="18"/>
  <c r="G14" i="18"/>
  <c r="F14" i="18"/>
  <c r="D14" i="18"/>
  <c r="C14" i="18"/>
  <c r="C8" i="18"/>
  <c r="F6" i="18"/>
  <c r="C6" i="18"/>
  <c r="F5" i="18"/>
  <c r="F4" i="18"/>
  <c r="C4" i="18"/>
  <c r="A2" i="18"/>
  <c r="F28" i="17"/>
  <c r="F25" i="17"/>
  <c r="Q18" i="17"/>
  <c r="P18" i="17"/>
  <c r="P20" i="17" s="1"/>
  <c r="P22" i="17" s="1"/>
  <c r="G22" i="17" s="1"/>
  <c r="O18" i="17"/>
  <c r="O20" i="17" s="1"/>
  <c r="F20" i="17" s="1"/>
  <c r="N18" i="17"/>
  <c r="E18" i="17" s="1"/>
  <c r="M18" i="17"/>
  <c r="D18" i="17" s="1"/>
  <c r="L18" i="17"/>
  <c r="L20" i="17" s="1"/>
  <c r="L22" i="17" s="1"/>
  <c r="C22" i="17" s="1"/>
  <c r="P17" i="17"/>
  <c r="P19" i="17" s="1"/>
  <c r="O17" i="17"/>
  <c r="O19" i="17" s="1"/>
  <c r="M17" i="17"/>
  <c r="M19" i="17" s="1"/>
  <c r="L17" i="17"/>
  <c r="C17" i="17" s="1"/>
  <c r="H16" i="17"/>
  <c r="G16" i="17"/>
  <c r="F16" i="17"/>
  <c r="E16" i="17"/>
  <c r="D16" i="17"/>
  <c r="C16" i="17"/>
  <c r="G15" i="17"/>
  <c r="F15" i="17"/>
  <c r="D15" i="17"/>
  <c r="C15" i="17"/>
  <c r="C8" i="17"/>
  <c r="F6" i="17"/>
  <c r="C6" i="17"/>
  <c r="F5" i="17"/>
  <c r="F4" i="17"/>
  <c r="C4" i="17"/>
  <c r="A2" i="17"/>
  <c r="D20" i="16"/>
  <c r="E19" i="16"/>
  <c r="C19" i="16"/>
  <c r="I17" i="16"/>
  <c r="I9" i="16"/>
  <c r="F119" i="15"/>
  <c r="F116" i="15"/>
  <c r="M106" i="15"/>
  <c r="L99" i="15"/>
  <c r="Q97" i="15"/>
  <c r="P97" i="15"/>
  <c r="O97" i="15"/>
  <c r="N97" i="15"/>
  <c r="M97" i="15"/>
  <c r="D97" i="15" s="1"/>
  <c r="L97" i="15"/>
  <c r="P96" i="15"/>
  <c r="O96" i="15"/>
  <c r="M96" i="15"/>
  <c r="M110" i="15" s="1"/>
  <c r="L96" i="15"/>
  <c r="L110" i="15" s="1"/>
  <c r="F89" i="15"/>
  <c r="C89" i="15"/>
  <c r="F88" i="15"/>
  <c r="C88" i="15"/>
  <c r="F86" i="15"/>
  <c r="C86" i="15"/>
  <c r="F85" i="15"/>
  <c r="F84" i="15"/>
  <c r="C84" i="15"/>
  <c r="A82" i="15"/>
  <c r="F79" i="15"/>
  <c r="F76" i="15"/>
  <c r="L70" i="15"/>
  <c r="L72" i="15" s="1"/>
  <c r="C72" i="15" s="1"/>
  <c r="Q57" i="15"/>
  <c r="Q67" i="15" s="1"/>
  <c r="H67" i="15" s="1"/>
  <c r="P57" i="15"/>
  <c r="P71" i="15" s="1"/>
  <c r="O57" i="15"/>
  <c r="O71" i="15" s="1"/>
  <c r="N57" i="15"/>
  <c r="N71" i="15" s="1"/>
  <c r="M57" i="15"/>
  <c r="M71" i="15" s="1"/>
  <c r="L57" i="15"/>
  <c r="L71" i="15" s="1"/>
  <c r="L73" i="15" s="1"/>
  <c r="C73" i="15" s="1"/>
  <c r="P56" i="15"/>
  <c r="P70" i="15" s="1"/>
  <c r="O56" i="15"/>
  <c r="F56" i="15" s="1"/>
  <c r="M56" i="15"/>
  <c r="M58" i="15" s="1"/>
  <c r="M60" i="15" s="1"/>
  <c r="L56" i="15"/>
  <c r="L66" i="15" s="1"/>
  <c r="L68" i="15" s="1"/>
  <c r="C68" i="15" s="1"/>
  <c r="C56" i="15"/>
  <c r="H55" i="15"/>
  <c r="G55" i="15"/>
  <c r="F55" i="15"/>
  <c r="E55" i="15"/>
  <c r="D55" i="15"/>
  <c r="C55" i="15"/>
  <c r="G54" i="15"/>
  <c r="F54" i="15"/>
  <c r="D54" i="15"/>
  <c r="C54" i="15"/>
  <c r="F49" i="15"/>
  <c r="C49" i="15"/>
  <c r="F48" i="15"/>
  <c r="C48" i="15"/>
  <c r="F46" i="15"/>
  <c r="C46" i="15"/>
  <c r="F45" i="15"/>
  <c r="F44" i="15"/>
  <c r="C44" i="15"/>
  <c r="A42" i="15"/>
  <c r="F39" i="15"/>
  <c r="F36" i="15"/>
  <c r="F4" i="15"/>
  <c r="F5" i="15"/>
  <c r="F6" i="15"/>
  <c r="F8" i="15"/>
  <c r="C8" i="15"/>
  <c r="C6" i="15"/>
  <c r="C4" i="15"/>
  <c r="A2" i="15"/>
  <c r="H15" i="15"/>
  <c r="G15" i="15"/>
  <c r="F15" i="15"/>
  <c r="E15" i="15"/>
  <c r="D15" i="15"/>
  <c r="C15" i="15"/>
  <c r="G14" i="15"/>
  <c r="F14" i="15"/>
  <c r="D14" i="15"/>
  <c r="C14" i="15"/>
  <c r="Q17" i="15"/>
  <c r="H17" i="15" s="1"/>
  <c r="P17" i="15"/>
  <c r="P31" i="15" s="1"/>
  <c r="G31" i="15" s="1"/>
  <c r="O17" i="15"/>
  <c r="O31" i="15" s="1"/>
  <c r="F31" i="15" s="1"/>
  <c r="N17" i="15"/>
  <c r="N31" i="15" s="1"/>
  <c r="E31" i="15" s="1"/>
  <c r="M17" i="15"/>
  <c r="M31" i="15" s="1"/>
  <c r="D31" i="15" s="1"/>
  <c r="L17" i="15"/>
  <c r="L31" i="15" s="1"/>
  <c r="L33" i="15" s="1"/>
  <c r="C33" i="15" s="1"/>
  <c r="P16" i="15"/>
  <c r="P30" i="15" s="1"/>
  <c r="P32" i="15" s="1"/>
  <c r="G32" i="15" s="1"/>
  <c r="O16" i="15"/>
  <c r="F16" i="15" s="1"/>
  <c r="M16" i="15"/>
  <c r="D16" i="15" s="1"/>
  <c r="L16" i="15"/>
  <c r="L26" i="15" s="1"/>
  <c r="D56" i="15" l="1"/>
  <c r="F17" i="23"/>
  <c r="F18" i="23"/>
  <c r="E57" i="24"/>
  <c r="M67" i="24"/>
  <c r="F57" i="18"/>
  <c r="F17" i="20"/>
  <c r="D18" i="23"/>
  <c r="L18" i="15"/>
  <c r="C18" i="15" s="1"/>
  <c r="L27" i="15"/>
  <c r="C27" i="15" s="1"/>
  <c r="D59" i="18"/>
  <c r="B77" i="7"/>
  <c r="B64" i="7"/>
  <c r="G17" i="21"/>
  <c r="O19" i="21"/>
  <c r="L99" i="21"/>
  <c r="Q31" i="24"/>
  <c r="N59" i="24"/>
  <c r="O98" i="24"/>
  <c r="O100" i="24" s="1"/>
  <c r="B74" i="7"/>
  <c r="F63" i="7"/>
  <c r="P19" i="21"/>
  <c r="P21" i="21" s="1"/>
  <c r="G21" i="21" s="1"/>
  <c r="C97" i="24"/>
  <c r="M106" i="24"/>
  <c r="D55" i="7"/>
  <c r="H59" i="7"/>
  <c r="H57" i="7"/>
  <c r="H55" i="7"/>
  <c r="H82" i="7"/>
  <c r="H81" i="7"/>
  <c r="H80" i="7"/>
  <c r="H79" i="7"/>
  <c r="D79" i="7"/>
  <c r="H78" i="7"/>
  <c r="H77" i="7"/>
  <c r="H76" i="7"/>
  <c r="H75" i="7"/>
  <c r="H74" i="7"/>
  <c r="H73" i="7"/>
  <c r="H72" i="7"/>
  <c r="H71" i="7"/>
  <c r="D71" i="7"/>
  <c r="H70" i="7"/>
  <c r="H69" i="7"/>
  <c r="H68" i="7"/>
  <c r="H67" i="7"/>
  <c r="H66" i="7"/>
  <c r="H65" i="7"/>
  <c r="H64" i="7"/>
  <c r="H63" i="7"/>
  <c r="D63" i="7"/>
  <c r="H62" i="7"/>
  <c r="H61" i="7"/>
  <c r="H60" i="7"/>
  <c r="M18" i="15"/>
  <c r="M20" i="15" s="1"/>
  <c r="G16" i="15"/>
  <c r="M70" i="15"/>
  <c r="M72" i="15" s="1"/>
  <c r="D72" i="15" s="1"/>
  <c r="M20" i="17"/>
  <c r="B80" i="7"/>
  <c r="B71" i="7"/>
  <c r="O106" i="24"/>
  <c r="O108" i="24" s="1"/>
  <c r="F108" i="24" s="1"/>
  <c r="H53" i="7"/>
  <c r="M26" i="15"/>
  <c r="M28" i="15" s="1"/>
  <c r="D28" i="15" s="1"/>
  <c r="L19" i="15"/>
  <c r="C19" i="15" s="1"/>
  <c r="C17" i="15"/>
  <c r="M106" i="18"/>
  <c r="F79" i="7"/>
  <c r="F67" i="7"/>
  <c r="N22" i="20"/>
  <c r="E22" i="20" s="1"/>
  <c r="L18" i="21"/>
  <c r="O27" i="21"/>
  <c r="N22" i="23"/>
  <c r="E22" i="23" s="1"/>
  <c r="P31" i="24"/>
  <c r="M59" i="24"/>
  <c r="D58" i="7"/>
  <c r="D56" i="7"/>
  <c r="D54" i="7"/>
  <c r="H58" i="7"/>
  <c r="H56" i="7"/>
  <c r="H54" i="7"/>
  <c r="C26" i="15"/>
  <c r="L28" i="15"/>
  <c r="C28" i="15" s="1"/>
  <c r="O110" i="15"/>
  <c r="F96" i="15"/>
  <c r="L101" i="15"/>
  <c r="C101" i="15" s="1"/>
  <c r="C99" i="15"/>
  <c r="P110" i="15"/>
  <c r="G110" i="15" s="1"/>
  <c r="G96" i="15"/>
  <c r="M108" i="15"/>
  <c r="D108" i="15" s="1"/>
  <c r="D106" i="15"/>
  <c r="M27" i="15"/>
  <c r="M29" i="15" s="1"/>
  <c r="D29" i="15" s="1"/>
  <c r="L111" i="15"/>
  <c r="C97" i="15"/>
  <c r="O106" i="15"/>
  <c r="P27" i="15"/>
  <c r="M19" i="15"/>
  <c r="M21" i="15" s="1"/>
  <c r="D21" i="15" s="1"/>
  <c r="C16" i="15"/>
  <c r="L112" i="15"/>
  <c r="C112" i="15" s="1"/>
  <c r="C110" i="15"/>
  <c r="Q27" i="15"/>
  <c r="Q29" i="15" s="1"/>
  <c r="H29" i="15" s="1"/>
  <c r="P19" i="15"/>
  <c r="N111" i="15"/>
  <c r="E111" i="15" s="1"/>
  <c r="E97" i="15"/>
  <c r="M112" i="15"/>
  <c r="D112" i="15" s="1"/>
  <c r="D110" i="15"/>
  <c r="L30" i="15"/>
  <c r="L32" i="15" s="1"/>
  <c r="C32" i="15" s="1"/>
  <c r="Q19" i="15"/>
  <c r="Q21" i="15" s="1"/>
  <c r="O111" i="15"/>
  <c r="F111" i="15" s="1"/>
  <c r="F97" i="15"/>
  <c r="M30" i="15"/>
  <c r="L29" i="15"/>
  <c r="C29" i="15" s="1"/>
  <c r="L20" i="15"/>
  <c r="L22" i="15" s="1"/>
  <c r="C22" i="15" s="1"/>
  <c r="F17" i="15"/>
  <c r="L106" i="15"/>
  <c r="C96" i="15"/>
  <c r="P111" i="15"/>
  <c r="G111" i="15" s="1"/>
  <c r="G97" i="15"/>
  <c r="L21" i="15"/>
  <c r="L23" i="15" s="1"/>
  <c r="G17" i="15"/>
  <c r="M66" i="15"/>
  <c r="M68" i="15" s="1"/>
  <c r="D68" i="15" s="1"/>
  <c r="M98" i="15"/>
  <c r="D96" i="15"/>
  <c r="Q107" i="15"/>
  <c r="H97" i="15"/>
  <c r="N67" i="21"/>
  <c r="E67" i="21" s="1"/>
  <c r="N71" i="21"/>
  <c r="E71" i="21" s="1"/>
  <c r="M98" i="18"/>
  <c r="F56" i="24"/>
  <c r="G56" i="24"/>
  <c r="N67" i="24"/>
  <c r="M71" i="24"/>
  <c r="D71" i="24" s="1"/>
  <c r="P19" i="24"/>
  <c r="C57" i="24"/>
  <c r="G17" i="24"/>
  <c r="Q19" i="24"/>
  <c r="H19" i="24" s="1"/>
  <c r="M71" i="18"/>
  <c r="F96" i="18"/>
  <c r="L107" i="18"/>
  <c r="Q107" i="18"/>
  <c r="Q109" i="18" s="1"/>
  <c r="H109" i="18" s="1"/>
  <c r="O19" i="18"/>
  <c r="F19" i="18" s="1"/>
  <c r="Q99" i="18"/>
  <c r="O110" i="18"/>
  <c r="F110" i="18" s="1"/>
  <c r="L113" i="21"/>
  <c r="C113" i="21" s="1"/>
  <c r="C111" i="21"/>
  <c r="M70" i="21"/>
  <c r="D70" i="21" s="1"/>
  <c r="D56" i="21"/>
  <c r="L71" i="21"/>
  <c r="C71" i="21" s="1"/>
  <c r="C57" i="21"/>
  <c r="O110" i="21"/>
  <c r="F96" i="21"/>
  <c r="M71" i="21"/>
  <c r="D71" i="21" s="1"/>
  <c r="D57" i="21"/>
  <c r="O106" i="21"/>
  <c r="P27" i="21"/>
  <c r="G27" i="21" s="1"/>
  <c r="O70" i="21"/>
  <c r="F70" i="21" s="1"/>
  <c r="F56" i="21"/>
  <c r="N59" i="21"/>
  <c r="E59" i="21" s="1"/>
  <c r="P111" i="21"/>
  <c r="G97" i="21"/>
  <c r="L101" i="21"/>
  <c r="C99" i="21"/>
  <c r="L107" i="21"/>
  <c r="C97" i="21"/>
  <c r="L30" i="21"/>
  <c r="L32" i="21" s="1"/>
  <c r="C32" i="21" s="1"/>
  <c r="P70" i="21"/>
  <c r="G70" i="21" s="1"/>
  <c r="G56" i="21"/>
  <c r="P66" i="21"/>
  <c r="G66" i="21" s="1"/>
  <c r="M106" i="21"/>
  <c r="D106" i="21" s="1"/>
  <c r="D96" i="21"/>
  <c r="O22" i="23"/>
  <c r="F22" i="23" s="1"/>
  <c r="C17" i="23"/>
  <c r="C18" i="23"/>
  <c r="C18" i="17"/>
  <c r="D17" i="17"/>
  <c r="F17" i="17"/>
  <c r="F18" i="17"/>
  <c r="G17" i="17"/>
  <c r="G18" i="17"/>
  <c r="C17" i="20"/>
  <c r="C18" i="20"/>
  <c r="C23" i="15"/>
  <c r="L25" i="15"/>
  <c r="C25" i="15" s="1"/>
  <c r="P29" i="18"/>
  <c r="G29" i="18" s="1"/>
  <c r="G27" i="18"/>
  <c r="D20" i="15"/>
  <c r="M22" i="15"/>
  <c r="H21" i="15"/>
  <c r="Q23" i="15"/>
  <c r="H19" i="15"/>
  <c r="D27" i="15"/>
  <c r="O58" i="15"/>
  <c r="O60" i="15" s="1"/>
  <c r="Q71" i="15"/>
  <c r="Q73" i="15" s="1"/>
  <c r="H73" i="15" s="1"/>
  <c r="O98" i="15"/>
  <c r="Q111" i="15"/>
  <c r="H111" i="15" s="1"/>
  <c r="G17" i="18"/>
  <c r="L26" i="18"/>
  <c r="L28" i="18" s="1"/>
  <c r="C28" i="18" s="1"/>
  <c r="L30" i="18"/>
  <c r="L32" i="18" s="1"/>
  <c r="C32" i="18" s="1"/>
  <c r="L110" i="18"/>
  <c r="C110" i="18" s="1"/>
  <c r="C96" i="18"/>
  <c r="Q27" i="21"/>
  <c r="Q29" i="21" s="1"/>
  <c r="H29" i="21" s="1"/>
  <c r="Q19" i="21"/>
  <c r="H17" i="21"/>
  <c r="Q31" i="21"/>
  <c r="O71" i="21"/>
  <c r="O67" i="21"/>
  <c r="O59" i="21"/>
  <c r="L73" i="24"/>
  <c r="C73" i="24" s="1"/>
  <c r="C71" i="24"/>
  <c r="D18" i="15"/>
  <c r="N19" i="15"/>
  <c r="O66" i="15"/>
  <c r="O68" i="15" s="1"/>
  <c r="F68" i="15" s="1"/>
  <c r="P31" i="18"/>
  <c r="O58" i="18"/>
  <c r="F58" i="18" s="1"/>
  <c r="O66" i="18"/>
  <c r="O68" i="18" s="1"/>
  <c r="F68" i="18" s="1"/>
  <c r="O71" i="18"/>
  <c r="O73" i="18" s="1"/>
  <c r="F73" i="18" s="1"/>
  <c r="O59" i="18"/>
  <c r="F59" i="18" s="1"/>
  <c r="Q107" i="21"/>
  <c r="H107" i="21" s="1"/>
  <c r="Q111" i="21"/>
  <c r="H111" i="21" s="1"/>
  <c r="Q99" i="21"/>
  <c r="H99" i="21" s="1"/>
  <c r="Q109" i="24"/>
  <c r="H109" i="24" s="1"/>
  <c r="H107" i="24"/>
  <c r="D26" i="15"/>
  <c r="H27" i="15"/>
  <c r="O26" i="15"/>
  <c r="C21" i="15"/>
  <c r="O30" i="15"/>
  <c r="P26" i="15"/>
  <c r="O27" i="15"/>
  <c r="P18" i="15"/>
  <c r="O19" i="15"/>
  <c r="D17" i="15"/>
  <c r="G30" i="15"/>
  <c r="C57" i="15"/>
  <c r="L58" i="15"/>
  <c r="L60" i="15" s="1"/>
  <c r="Q59" i="15"/>
  <c r="H59" i="15" s="1"/>
  <c r="L67" i="15"/>
  <c r="L69" i="15" s="1"/>
  <c r="C69" i="15" s="1"/>
  <c r="O70" i="15"/>
  <c r="O72" i="15" s="1"/>
  <c r="F72" i="15" s="1"/>
  <c r="L98" i="15"/>
  <c r="Q99" i="15"/>
  <c r="L107" i="15"/>
  <c r="N20" i="17"/>
  <c r="E20" i="17" s="1"/>
  <c r="C16" i="18"/>
  <c r="Q19" i="18"/>
  <c r="H17" i="18"/>
  <c r="P19" i="18"/>
  <c r="Q31" i="18"/>
  <c r="P66" i="18"/>
  <c r="G66" i="18" s="1"/>
  <c r="P58" i="18"/>
  <c r="G58" i="18" s="1"/>
  <c r="P70" i="18"/>
  <c r="C57" i="18"/>
  <c r="L59" i="18"/>
  <c r="D67" i="18"/>
  <c r="L71" i="18"/>
  <c r="L73" i="18" s="1"/>
  <c r="C73" i="18" s="1"/>
  <c r="Q101" i="18"/>
  <c r="H99" i="18"/>
  <c r="M20" i="20"/>
  <c r="D18" i="20"/>
  <c r="O33" i="21"/>
  <c r="F33" i="21" s="1"/>
  <c r="F31" i="21"/>
  <c r="O21" i="21"/>
  <c r="F21" i="21" s="1"/>
  <c r="F19" i="21"/>
  <c r="N27" i="15"/>
  <c r="O18" i="15"/>
  <c r="L59" i="15"/>
  <c r="L61" i="15" s="1"/>
  <c r="E17" i="15"/>
  <c r="C30" i="15"/>
  <c r="C31" i="15"/>
  <c r="H57" i="15"/>
  <c r="D16" i="18"/>
  <c r="Q27" i="18"/>
  <c r="N61" i="18"/>
  <c r="E59" i="18"/>
  <c r="E67" i="18"/>
  <c r="M73" i="18"/>
  <c r="D73" i="18" s="1"/>
  <c r="D71" i="18"/>
  <c r="L98" i="18"/>
  <c r="L100" i="18" s="1"/>
  <c r="L106" i="18"/>
  <c r="L108" i="18" s="1"/>
  <c r="C108" i="18" s="1"/>
  <c r="P58" i="21"/>
  <c r="G58" i="21" s="1"/>
  <c r="L106" i="21"/>
  <c r="C106" i="21" s="1"/>
  <c r="L110" i="21"/>
  <c r="C110" i="21" s="1"/>
  <c r="L98" i="21"/>
  <c r="C98" i="21" s="1"/>
  <c r="B76" i="7"/>
  <c r="B73" i="7"/>
  <c r="B70" i="7"/>
  <c r="B67" i="7"/>
  <c r="L18" i="24"/>
  <c r="L20" i="24" s="1"/>
  <c r="C20" i="24" s="1"/>
  <c r="L30" i="24"/>
  <c r="L32" i="24" s="1"/>
  <c r="C32" i="24" s="1"/>
  <c r="P58" i="24"/>
  <c r="P60" i="24" s="1"/>
  <c r="P66" i="24"/>
  <c r="P68" i="24" s="1"/>
  <c r="G68" i="24" s="1"/>
  <c r="F82" i="7"/>
  <c r="F78" i="7"/>
  <c r="F74" i="7"/>
  <c r="F70" i="7"/>
  <c r="F66" i="7"/>
  <c r="F62" i="7"/>
  <c r="N71" i="18"/>
  <c r="O98" i="18"/>
  <c r="O100" i="18" s="1"/>
  <c r="B79" i="7"/>
  <c r="F75" i="7"/>
  <c r="B72" i="7"/>
  <c r="B69" i="7"/>
  <c r="B66" i="7"/>
  <c r="B63" i="7"/>
  <c r="E18" i="20"/>
  <c r="L59" i="21"/>
  <c r="C59" i="21" s="1"/>
  <c r="L67" i="21"/>
  <c r="C67" i="21" s="1"/>
  <c r="M98" i="21"/>
  <c r="D98" i="21" s="1"/>
  <c r="M110" i="21"/>
  <c r="D110" i="21" s="1"/>
  <c r="H17" i="24"/>
  <c r="O27" i="24"/>
  <c r="O59" i="24"/>
  <c r="O61" i="24" s="1"/>
  <c r="O67" i="24"/>
  <c r="O69" i="24" s="1"/>
  <c r="F69" i="24" s="1"/>
  <c r="C96" i="24"/>
  <c r="L98" i="24"/>
  <c r="L99" i="24"/>
  <c r="L101" i="24" s="1"/>
  <c r="L110" i="24"/>
  <c r="L112" i="24" s="1"/>
  <c r="C112" i="24" s="1"/>
  <c r="L111" i="24"/>
  <c r="L113" i="24" s="1"/>
  <c r="C113" i="24" s="1"/>
  <c r="B82" i="7"/>
  <c r="F81" i="7"/>
  <c r="B81" i="7"/>
  <c r="F80" i="7"/>
  <c r="F77" i="7"/>
  <c r="F76" i="7"/>
  <c r="F73" i="7"/>
  <c r="F72" i="7"/>
  <c r="F69" i="7"/>
  <c r="F68" i="7"/>
  <c r="F65" i="7"/>
  <c r="F64" i="7"/>
  <c r="H107" i="18"/>
  <c r="Q111" i="18"/>
  <c r="B78" i="7"/>
  <c r="B75" i="7"/>
  <c r="B68" i="7"/>
  <c r="B65" i="7"/>
  <c r="G19" i="21"/>
  <c r="O58" i="21"/>
  <c r="F58" i="21" s="1"/>
  <c r="M59" i="21"/>
  <c r="D59" i="21" s="1"/>
  <c r="O66" i="21"/>
  <c r="F66" i="21" s="1"/>
  <c r="M67" i="21"/>
  <c r="D67" i="21" s="1"/>
  <c r="O98" i="21"/>
  <c r="O19" i="24"/>
  <c r="O31" i="24"/>
  <c r="L59" i="24"/>
  <c r="L67" i="24"/>
  <c r="D96" i="24"/>
  <c r="H97" i="24"/>
  <c r="M98" i="24"/>
  <c r="Q99" i="24"/>
  <c r="Q111" i="24"/>
  <c r="D53" i="7"/>
  <c r="D78" i="7"/>
  <c r="D70" i="7"/>
  <c r="D62" i="7"/>
  <c r="C16" i="24"/>
  <c r="O58" i="24"/>
  <c r="O60" i="24" s="1"/>
  <c r="O66" i="24"/>
  <c r="O68" i="24" s="1"/>
  <c r="F68" i="24" s="1"/>
  <c r="D57" i="7"/>
  <c r="D82" i="7"/>
  <c r="D81" i="7"/>
  <c r="D80" i="7"/>
  <c r="D77" i="7"/>
  <c r="D76" i="7"/>
  <c r="D75" i="7"/>
  <c r="D74" i="7"/>
  <c r="D73" i="7"/>
  <c r="D72" i="7"/>
  <c r="D69" i="7"/>
  <c r="D68" i="7"/>
  <c r="D67" i="7"/>
  <c r="D66" i="7"/>
  <c r="D65" i="7"/>
  <c r="D64" i="7"/>
  <c r="D61" i="7"/>
  <c r="D60" i="7"/>
  <c r="L21" i="23"/>
  <c r="C21" i="23" s="1"/>
  <c r="C19" i="23"/>
  <c r="O111" i="24"/>
  <c r="O107" i="24"/>
  <c r="O99" i="24"/>
  <c r="F97" i="24"/>
  <c r="M21" i="23"/>
  <c r="D21" i="23" s="1"/>
  <c r="D19" i="23"/>
  <c r="P21" i="23"/>
  <c r="G21" i="23" s="1"/>
  <c r="G19" i="23"/>
  <c r="E31" i="24"/>
  <c r="P71" i="24"/>
  <c r="P67" i="24"/>
  <c r="P59" i="24"/>
  <c r="N61" i="24"/>
  <c r="E59" i="24"/>
  <c r="Q21" i="24"/>
  <c r="A36" i="24"/>
  <c r="A116" i="24"/>
  <c r="A25" i="23"/>
  <c r="G111" i="24"/>
  <c r="N69" i="24"/>
  <c r="E69" i="24" s="1"/>
  <c r="E67" i="24"/>
  <c r="N73" i="24"/>
  <c r="E73" i="24" s="1"/>
  <c r="E71" i="24"/>
  <c r="M30" i="24"/>
  <c r="M26" i="24"/>
  <c r="M18" i="24"/>
  <c r="D16" i="24"/>
  <c r="H57" i="24"/>
  <c r="Q71" i="24"/>
  <c r="Q67" i="24"/>
  <c r="Q59" i="24"/>
  <c r="A76" i="24"/>
  <c r="L100" i="24"/>
  <c r="C98" i="24"/>
  <c r="L108" i="24"/>
  <c r="C108" i="24" s="1"/>
  <c r="C106" i="24"/>
  <c r="Q20" i="23"/>
  <c r="H18" i="23"/>
  <c r="M22" i="23"/>
  <c r="D22" i="23" s="1"/>
  <c r="D20" i="23"/>
  <c r="Q33" i="24"/>
  <c r="H33" i="24" s="1"/>
  <c r="H31" i="24"/>
  <c r="M72" i="24"/>
  <c r="D72" i="24" s="1"/>
  <c r="D70" i="24"/>
  <c r="D67" i="24"/>
  <c r="M69" i="24"/>
  <c r="D69" i="24" s="1"/>
  <c r="M73" i="24"/>
  <c r="D73" i="24" s="1"/>
  <c r="P110" i="24"/>
  <c r="P106" i="24"/>
  <c r="P98" i="24"/>
  <c r="G96" i="24"/>
  <c r="O30" i="24"/>
  <c r="O26" i="24"/>
  <c r="O18" i="24"/>
  <c r="F16" i="24"/>
  <c r="O72" i="24"/>
  <c r="F72" i="24" s="1"/>
  <c r="F70" i="24"/>
  <c r="M100" i="24"/>
  <c r="D98" i="24"/>
  <c r="M108" i="24"/>
  <c r="D108" i="24" s="1"/>
  <c r="D106" i="24"/>
  <c r="P21" i="24"/>
  <c r="G19" i="24"/>
  <c r="Q29" i="24"/>
  <c r="H29" i="24" s="1"/>
  <c r="H27" i="24"/>
  <c r="N111" i="24"/>
  <c r="N107" i="24"/>
  <c r="N99" i="24"/>
  <c r="E97" i="24"/>
  <c r="L31" i="24"/>
  <c r="L27" i="24"/>
  <c r="L19" i="24"/>
  <c r="C17" i="24"/>
  <c r="O21" i="23"/>
  <c r="F21" i="23" s="1"/>
  <c r="F19" i="23"/>
  <c r="M31" i="24"/>
  <c r="M27" i="24"/>
  <c r="M19" i="24"/>
  <c r="D17" i="24"/>
  <c r="M61" i="24"/>
  <c r="D59" i="24"/>
  <c r="P20" i="23"/>
  <c r="G18" i="23"/>
  <c r="L22" i="23"/>
  <c r="C22" i="23" s="1"/>
  <c r="C20" i="23"/>
  <c r="P30" i="24"/>
  <c r="P26" i="24"/>
  <c r="P18" i="24"/>
  <c r="G16" i="24"/>
  <c r="P29" i="24"/>
  <c r="G29" i="24" s="1"/>
  <c r="G27" i="24"/>
  <c r="P33" i="24"/>
  <c r="G33" i="24" s="1"/>
  <c r="G31" i="24"/>
  <c r="L70" i="24"/>
  <c r="L66" i="24"/>
  <c r="L58" i="24"/>
  <c r="C56" i="24"/>
  <c r="G57" i="24"/>
  <c r="G66" i="24"/>
  <c r="P72" i="24"/>
  <c r="G72" i="24" s="1"/>
  <c r="G70" i="24"/>
  <c r="M111" i="24"/>
  <c r="M107" i="24"/>
  <c r="M99" i="24"/>
  <c r="O102" i="24"/>
  <c r="F100" i="24"/>
  <c r="M112" i="24"/>
  <c r="D112" i="24" s="1"/>
  <c r="D110" i="24"/>
  <c r="E17" i="24"/>
  <c r="F71" i="24"/>
  <c r="G97" i="24"/>
  <c r="C107" i="24"/>
  <c r="N19" i="24"/>
  <c r="C26" i="24"/>
  <c r="N27" i="24"/>
  <c r="C30" i="24"/>
  <c r="D56" i="24"/>
  <c r="M58" i="24"/>
  <c r="M66" i="24"/>
  <c r="F98" i="24"/>
  <c r="P99" i="24"/>
  <c r="F106" i="24"/>
  <c r="P107" i="24"/>
  <c r="F110" i="24"/>
  <c r="O30" i="21"/>
  <c r="O26" i="21"/>
  <c r="O18" i="21"/>
  <c r="F16" i="21"/>
  <c r="Q33" i="21"/>
  <c r="H33" i="21" s="1"/>
  <c r="H31" i="21"/>
  <c r="L22" i="20"/>
  <c r="C22" i="20" s="1"/>
  <c r="C20" i="20"/>
  <c r="P30" i="21"/>
  <c r="P26" i="21"/>
  <c r="P18" i="21"/>
  <c r="G16" i="21"/>
  <c r="M22" i="20"/>
  <c r="D22" i="20" s="1"/>
  <c r="D20" i="20"/>
  <c r="L21" i="20"/>
  <c r="C21" i="20" s="1"/>
  <c r="C19" i="20"/>
  <c r="A36" i="21"/>
  <c r="A116" i="21"/>
  <c r="A25" i="20"/>
  <c r="F18" i="20"/>
  <c r="M21" i="20"/>
  <c r="D21" i="20" s="1"/>
  <c r="D19" i="20"/>
  <c r="O22" i="20"/>
  <c r="F22" i="20" s="1"/>
  <c r="P71" i="21"/>
  <c r="G71" i="21" s="1"/>
  <c r="P67" i="21"/>
  <c r="G67" i="21" s="1"/>
  <c r="P59" i="21"/>
  <c r="G59" i="21" s="1"/>
  <c r="N31" i="21"/>
  <c r="N27" i="21"/>
  <c r="N19" i="21"/>
  <c r="E17" i="21"/>
  <c r="P60" i="21"/>
  <c r="G60" i="21" s="1"/>
  <c r="P20" i="20"/>
  <c r="G18" i="20"/>
  <c r="M73" i="21"/>
  <c r="D73" i="21" s="1"/>
  <c r="P110" i="21"/>
  <c r="G110" i="21" s="1"/>
  <c r="P106" i="21"/>
  <c r="G106" i="21" s="1"/>
  <c r="P98" i="21"/>
  <c r="G98" i="21" s="1"/>
  <c r="Q71" i="21"/>
  <c r="H71" i="21" s="1"/>
  <c r="Q67" i="21"/>
  <c r="H67" i="21" s="1"/>
  <c r="Q59" i="21"/>
  <c r="H59" i="21" s="1"/>
  <c r="A76" i="21"/>
  <c r="N111" i="21"/>
  <c r="E111" i="21" s="1"/>
  <c r="N107" i="21"/>
  <c r="E107" i="21" s="1"/>
  <c r="N99" i="21"/>
  <c r="E99" i="21" s="1"/>
  <c r="M69" i="21"/>
  <c r="D69" i="21" s="1"/>
  <c r="M61" i="21"/>
  <c r="D61" i="21" s="1"/>
  <c r="N73" i="21"/>
  <c r="E73" i="21" s="1"/>
  <c r="O21" i="20"/>
  <c r="F21" i="20" s="1"/>
  <c r="F19" i="20"/>
  <c r="P21" i="20"/>
  <c r="G21" i="20" s="1"/>
  <c r="G19" i="20"/>
  <c r="L31" i="21"/>
  <c r="L27" i="21"/>
  <c r="L19" i="21"/>
  <c r="Q21" i="21"/>
  <c r="H19" i="21"/>
  <c r="M108" i="21"/>
  <c r="D108" i="21" s="1"/>
  <c r="L112" i="21"/>
  <c r="C112" i="21" s="1"/>
  <c r="M72" i="21"/>
  <c r="D72" i="21" s="1"/>
  <c r="O111" i="21"/>
  <c r="F111" i="21" s="1"/>
  <c r="O107" i="21"/>
  <c r="F107" i="21" s="1"/>
  <c r="O99" i="21"/>
  <c r="F99" i="21" s="1"/>
  <c r="Q20" i="20"/>
  <c r="H18" i="20"/>
  <c r="N69" i="21"/>
  <c r="E69" i="21" s="1"/>
  <c r="M30" i="21"/>
  <c r="M26" i="21"/>
  <c r="M18" i="21"/>
  <c r="D16" i="21"/>
  <c r="M31" i="21"/>
  <c r="M27" i="21"/>
  <c r="M19" i="21"/>
  <c r="D17" i="21"/>
  <c r="L20" i="21"/>
  <c r="C18" i="21"/>
  <c r="P23" i="21"/>
  <c r="P29" i="21"/>
  <c r="G29" i="21" s="1"/>
  <c r="P33" i="21"/>
  <c r="G33" i="21" s="1"/>
  <c r="G31" i="21"/>
  <c r="L70" i="21"/>
  <c r="C70" i="21" s="1"/>
  <c r="L66" i="21"/>
  <c r="C66" i="21" s="1"/>
  <c r="L58" i="21"/>
  <c r="C58" i="21" s="1"/>
  <c r="P68" i="21"/>
  <c r="G68" i="21" s="1"/>
  <c r="M111" i="21"/>
  <c r="D111" i="21" s="1"/>
  <c r="M107" i="21"/>
  <c r="D107" i="21" s="1"/>
  <c r="M99" i="21"/>
  <c r="D99" i="21" s="1"/>
  <c r="M112" i="21"/>
  <c r="D112" i="21" s="1"/>
  <c r="C26" i="21"/>
  <c r="M58" i="21"/>
  <c r="D58" i="21" s="1"/>
  <c r="M66" i="21"/>
  <c r="D66" i="21" s="1"/>
  <c r="P99" i="21"/>
  <c r="G99" i="21" s="1"/>
  <c r="P107" i="21"/>
  <c r="G107" i="21" s="1"/>
  <c r="D30" i="18"/>
  <c r="M32" i="18"/>
  <c r="D32" i="18" s="1"/>
  <c r="Q71" i="18"/>
  <c r="Q67" i="18"/>
  <c r="Q59" i="18"/>
  <c r="E71" i="18"/>
  <c r="N73" i="18"/>
  <c r="E73" i="18" s="1"/>
  <c r="O111" i="18"/>
  <c r="O107" i="18"/>
  <c r="O99" i="18"/>
  <c r="F97" i="18"/>
  <c r="P21" i="17"/>
  <c r="G21" i="17" s="1"/>
  <c r="G19" i="17"/>
  <c r="O30" i="18"/>
  <c r="O26" i="18"/>
  <c r="O18" i="18"/>
  <c r="F16" i="18"/>
  <c r="N31" i="18"/>
  <c r="N27" i="18"/>
  <c r="N19" i="18"/>
  <c r="E17" i="18"/>
  <c r="M18" i="18"/>
  <c r="O27" i="18"/>
  <c r="L70" i="18"/>
  <c r="L66" i="18"/>
  <c r="L58" i="18"/>
  <c r="C56" i="18"/>
  <c r="H57" i="18"/>
  <c r="P110" i="18"/>
  <c r="P106" i="18"/>
  <c r="P98" i="18"/>
  <c r="G96" i="18"/>
  <c r="P111" i="18"/>
  <c r="P107" i="18"/>
  <c r="P99" i="18"/>
  <c r="G97" i="18"/>
  <c r="M112" i="18"/>
  <c r="D112" i="18" s="1"/>
  <c r="D110" i="18"/>
  <c r="O69" i="18"/>
  <c r="F69" i="18" s="1"/>
  <c r="F67" i="18"/>
  <c r="L19" i="17"/>
  <c r="M22" i="17"/>
  <c r="D22" i="17" s="1"/>
  <c r="D20" i="17"/>
  <c r="P67" i="18"/>
  <c r="P71" i="18"/>
  <c r="M99" i="18"/>
  <c r="M111" i="18"/>
  <c r="M107" i="18"/>
  <c r="O21" i="17"/>
  <c r="F21" i="17" s="1"/>
  <c r="F19" i="17"/>
  <c r="C20" i="17"/>
  <c r="N22" i="17"/>
  <c r="E22" i="17" s="1"/>
  <c r="P30" i="18"/>
  <c r="P26" i="18"/>
  <c r="P18" i="18"/>
  <c r="G16" i="18"/>
  <c r="O31" i="18"/>
  <c r="M70" i="18"/>
  <c r="M66" i="18"/>
  <c r="M58" i="18"/>
  <c r="D56" i="18"/>
  <c r="M63" i="18"/>
  <c r="L67" i="18"/>
  <c r="O70" i="18"/>
  <c r="L101" i="18"/>
  <c r="C99" i="18"/>
  <c r="L109" i="18"/>
  <c r="C109" i="18" s="1"/>
  <c r="C107" i="18"/>
  <c r="O112" i="18"/>
  <c r="F112" i="18" s="1"/>
  <c r="O108" i="18"/>
  <c r="F108" i="18" s="1"/>
  <c r="F106" i="18"/>
  <c r="L113" i="18"/>
  <c r="C113" i="18" s="1"/>
  <c r="C111" i="18"/>
  <c r="M21" i="17"/>
  <c r="D21" i="17" s="1"/>
  <c r="D19" i="17"/>
  <c r="G57" i="18"/>
  <c r="G20" i="17"/>
  <c r="O22" i="17"/>
  <c r="F22" i="17" s="1"/>
  <c r="M26" i="18"/>
  <c r="P72" i="18"/>
  <c r="G72" i="18" s="1"/>
  <c r="G70" i="18"/>
  <c r="D97" i="18"/>
  <c r="A36" i="18"/>
  <c r="A116" i="18"/>
  <c r="M100" i="18"/>
  <c r="D98" i="18"/>
  <c r="M108" i="18"/>
  <c r="D108" i="18" s="1"/>
  <c r="D106" i="18"/>
  <c r="L31" i="18"/>
  <c r="L27" i="18"/>
  <c r="L19" i="18"/>
  <c r="N111" i="18"/>
  <c r="N107" i="18"/>
  <c r="N99" i="18"/>
  <c r="M31" i="18"/>
  <c r="M27" i="18"/>
  <c r="M19" i="18"/>
  <c r="L20" i="18"/>
  <c r="C18" i="18"/>
  <c r="Q20" i="17"/>
  <c r="H18" i="17"/>
  <c r="D17" i="18"/>
  <c r="P60" i="18"/>
  <c r="P59" i="18"/>
  <c r="A76" i="18"/>
  <c r="E97" i="18"/>
  <c r="P113" i="15"/>
  <c r="G113" i="15" s="1"/>
  <c r="O113" i="15"/>
  <c r="F113" i="15" s="1"/>
  <c r="P98" i="15"/>
  <c r="G98" i="15" s="1"/>
  <c r="M99" i="15"/>
  <c r="D99" i="15" s="1"/>
  <c r="P106" i="15"/>
  <c r="G106" i="15" s="1"/>
  <c r="M107" i="15"/>
  <c r="D107" i="15" s="1"/>
  <c r="M111" i="15"/>
  <c r="D111" i="15" s="1"/>
  <c r="N99" i="15"/>
  <c r="E99" i="15" s="1"/>
  <c r="N107" i="15"/>
  <c r="E107" i="15" s="1"/>
  <c r="O99" i="15"/>
  <c r="F99" i="15" s="1"/>
  <c r="O107" i="15"/>
  <c r="F107" i="15" s="1"/>
  <c r="P99" i="15"/>
  <c r="G99" i="15" s="1"/>
  <c r="P107" i="15"/>
  <c r="G107" i="15" s="1"/>
  <c r="E71" i="15"/>
  <c r="N73" i="15"/>
  <c r="E73" i="15" s="1"/>
  <c r="D71" i="15"/>
  <c r="M73" i="15"/>
  <c r="D73" i="15" s="1"/>
  <c r="L63" i="15"/>
  <c r="C61" i="15"/>
  <c r="G71" i="15"/>
  <c r="P73" i="15"/>
  <c r="G73" i="15" s="1"/>
  <c r="P72" i="15"/>
  <c r="G72" i="15" s="1"/>
  <c r="G70" i="15"/>
  <c r="M62" i="15"/>
  <c r="D60" i="15"/>
  <c r="O62" i="15"/>
  <c r="F60" i="15"/>
  <c r="O73" i="15"/>
  <c r="F73" i="15" s="1"/>
  <c r="F71" i="15"/>
  <c r="L62" i="15"/>
  <c r="C60" i="15"/>
  <c r="D57" i="15"/>
  <c r="G56" i="15"/>
  <c r="F57" i="15"/>
  <c r="P58" i="15"/>
  <c r="M59" i="15"/>
  <c r="Q61" i="15"/>
  <c r="P66" i="15"/>
  <c r="M67" i="15"/>
  <c r="Q69" i="15"/>
  <c r="H69" i="15" s="1"/>
  <c r="E57" i="15"/>
  <c r="G57" i="15"/>
  <c r="C58" i="15"/>
  <c r="C59" i="15"/>
  <c r="N59" i="15"/>
  <c r="C66" i="15"/>
  <c r="C67" i="15"/>
  <c r="N67" i="15"/>
  <c r="C70" i="15"/>
  <c r="C71" i="15"/>
  <c r="D58" i="15"/>
  <c r="O59" i="15"/>
  <c r="O67" i="15"/>
  <c r="D70" i="15"/>
  <c r="F58" i="15"/>
  <c r="P59" i="15"/>
  <c r="F66" i="15"/>
  <c r="P67" i="15"/>
  <c r="N33" i="15"/>
  <c r="E33" i="15" s="1"/>
  <c r="O33" i="15"/>
  <c r="F33" i="15" s="1"/>
  <c r="P33" i="15"/>
  <c r="G33" i="15" s="1"/>
  <c r="Q31" i="15"/>
  <c r="H31" i="15" s="1"/>
  <c r="M33" i="15"/>
  <c r="D33" i="15" s="1"/>
  <c r="F25" i="5"/>
  <c r="F8" i="5"/>
  <c r="E19" i="13"/>
  <c r="F28" i="5"/>
  <c r="P17" i="5"/>
  <c r="P19" i="5" s="1"/>
  <c r="G19" i="5" s="1"/>
  <c r="O17" i="5"/>
  <c r="F17" i="5" s="1"/>
  <c r="Q18" i="5"/>
  <c r="Q20" i="5" s="1"/>
  <c r="H20" i="5" s="1"/>
  <c r="P18" i="5"/>
  <c r="G18" i="5" s="1"/>
  <c r="O18" i="5"/>
  <c r="F18" i="5" s="1"/>
  <c r="N18" i="5"/>
  <c r="E18" i="5" s="1"/>
  <c r="M18" i="5"/>
  <c r="D18" i="5" s="1"/>
  <c r="L18" i="5"/>
  <c r="C18" i="5" s="1"/>
  <c r="M17" i="5"/>
  <c r="M19" i="5" s="1"/>
  <c r="D19" i="5" s="1"/>
  <c r="L17" i="5"/>
  <c r="L19" i="5" s="1"/>
  <c r="C19" i="5" s="1"/>
  <c r="H16" i="5"/>
  <c r="G16" i="5"/>
  <c r="F16" i="5"/>
  <c r="E16" i="5"/>
  <c r="D16" i="5"/>
  <c r="C16" i="5"/>
  <c r="G15" i="5"/>
  <c r="F15" i="5"/>
  <c r="D15" i="5"/>
  <c r="C15" i="5"/>
  <c r="F6" i="5"/>
  <c r="F5" i="5"/>
  <c r="F4" i="5"/>
  <c r="C8" i="5"/>
  <c r="C6" i="5"/>
  <c r="C4" i="5"/>
  <c r="I17" i="13"/>
  <c r="I9" i="13"/>
  <c r="D20" i="13"/>
  <c r="C20" i="13"/>
  <c r="C19" i="13"/>
  <c r="O29" i="21" l="1"/>
  <c r="F29" i="21" s="1"/>
  <c r="F27" i="21"/>
  <c r="O100" i="15"/>
  <c r="F98" i="15"/>
  <c r="Q101" i="15"/>
  <c r="H99" i="15"/>
  <c r="M32" i="15"/>
  <c r="D32" i="15" s="1"/>
  <c r="D30" i="15"/>
  <c r="N113" i="15"/>
  <c r="E113" i="15" s="1"/>
  <c r="L113" i="15"/>
  <c r="C113" i="15" s="1"/>
  <c r="C111" i="15"/>
  <c r="Q113" i="15"/>
  <c r="H113" i="15" s="1"/>
  <c r="Q109" i="15"/>
  <c r="H109" i="15" s="1"/>
  <c r="H107" i="15"/>
  <c r="L103" i="15"/>
  <c r="C103" i="15" s="1"/>
  <c r="L24" i="15"/>
  <c r="C24" i="15" s="1"/>
  <c r="L108" i="15"/>
  <c r="C108" i="15" s="1"/>
  <c r="C106" i="15"/>
  <c r="C20" i="15"/>
  <c r="L109" i="15"/>
  <c r="C109" i="15" s="1"/>
  <c r="C107" i="15"/>
  <c r="G27" i="15"/>
  <c r="P29" i="15"/>
  <c r="G29" i="15" s="1"/>
  <c r="M23" i="15"/>
  <c r="D23" i="15" s="1"/>
  <c r="O108" i="15"/>
  <c r="F108" i="15" s="1"/>
  <c r="F106" i="15"/>
  <c r="H71" i="15"/>
  <c r="L100" i="15"/>
  <c r="C98" i="15"/>
  <c r="G19" i="15"/>
  <c r="P21" i="15"/>
  <c r="D19" i="15"/>
  <c r="O112" i="15"/>
  <c r="F112" i="15" s="1"/>
  <c r="F110" i="15"/>
  <c r="D66" i="15"/>
  <c r="F70" i="15"/>
  <c r="P112" i="15"/>
  <c r="G112" i="15" s="1"/>
  <c r="M100" i="15"/>
  <c r="D98" i="15"/>
  <c r="O72" i="21"/>
  <c r="F72" i="21" s="1"/>
  <c r="P68" i="18"/>
  <c r="G68" i="18" s="1"/>
  <c r="C30" i="18"/>
  <c r="L112" i="18"/>
  <c r="C112" i="18" s="1"/>
  <c r="C26" i="18"/>
  <c r="C98" i="18"/>
  <c r="F98" i="18"/>
  <c r="O21" i="18"/>
  <c r="F21" i="18" s="1"/>
  <c r="C110" i="24"/>
  <c r="F58" i="24"/>
  <c r="C99" i="24"/>
  <c r="F59" i="24"/>
  <c r="F66" i="24"/>
  <c r="C18" i="24"/>
  <c r="F67" i="24"/>
  <c r="C111" i="24"/>
  <c r="L22" i="24"/>
  <c r="G58" i="24"/>
  <c r="O61" i="18"/>
  <c r="F71" i="18"/>
  <c r="F66" i="18"/>
  <c r="O60" i="18"/>
  <c r="C71" i="18"/>
  <c r="C106" i="18"/>
  <c r="O23" i="18"/>
  <c r="F23" i="18" s="1"/>
  <c r="P113" i="21"/>
  <c r="G113" i="21" s="1"/>
  <c r="G111" i="21"/>
  <c r="O61" i="21"/>
  <c r="F61" i="21" s="1"/>
  <c r="F59" i="21"/>
  <c r="O69" i="21"/>
  <c r="F69" i="21" s="1"/>
  <c r="F67" i="21"/>
  <c r="O68" i="21"/>
  <c r="F68" i="21" s="1"/>
  <c r="C30" i="21"/>
  <c r="O23" i="21"/>
  <c r="O108" i="21"/>
  <c r="F108" i="21" s="1"/>
  <c r="F106" i="21"/>
  <c r="O112" i="21"/>
  <c r="F112" i="21" s="1"/>
  <c r="F110" i="21"/>
  <c r="O73" i="21"/>
  <c r="F73" i="21" s="1"/>
  <c r="F71" i="21"/>
  <c r="L109" i="21"/>
  <c r="C109" i="21" s="1"/>
  <c r="C107" i="21"/>
  <c r="O60" i="21"/>
  <c r="F60" i="21" s="1"/>
  <c r="L108" i="21"/>
  <c r="C108" i="21" s="1"/>
  <c r="H27" i="21"/>
  <c r="O100" i="21"/>
  <c r="F98" i="21"/>
  <c r="L103" i="21"/>
  <c r="C101" i="21"/>
  <c r="M100" i="21"/>
  <c r="D100" i="21" s="1"/>
  <c r="P72" i="21"/>
  <c r="G72" i="21" s="1"/>
  <c r="L100" i="21"/>
  <c r="C100" i="21" s="1"/>
  <c r="N61" i="21"/>
  <c r="E61" i="21" s="1"/>
  <c r="L73" i="21"/>
  <c r="C73" i="21" s="1"/>
  <c r="Q101" i="24"/>
  <c r="H99" i="24"/>
  <c r="L69" i="24"/>
  <c r="C69" i="24" s="1"/>
  <c r="C67" i="24"/>
  <c r="Q113" i="18"/>
  <c r="H113" i="18" s="1"/>
  <c r="H111" i="18"/>
  <c r="L103" i="24"/>
  <c r="C101" i="24"/>
  <c r="O63" i="24"/>
  <c r="F61" i="24"/>
  <c r="P21" i="18"/>
  <c r="G19" i="18"/>
  <c r="F19" i="15"/>
  <c r="O21" i="15"/>
  <c r="O32" i="15"/>
  <c r="F32" i="15" s="1"/>
  <c r="F30" i="15"/>
  <c r="N21" i="15"/>
  <c r="E19" i="15"/>
  <c r="Q25" i="15"/>
  <c r="H25" i="15" s="1"/>
  <c r="H23" i="15"/>
  <c r="L61" i="24"/>
  <c r="C59" i="24"/>
  <c r="O29" i="24"/>
  <c r="F29" i="24" s="1"/>
  <c r="F27" i="24"/>
  <c r="G18" i="15"/>
  <c r="P20" i="15"/>
  <c r="Q101" i="21"/>
  <c r="H101" i="21" s="1"/>
  <c r="O33" i="24"/>
  <c r="F33" i="24" s="1"/>
  <c r="F31" i="24"/>
  <c r="L69" i="21"/>
  <c r="C69" i="21" s="1"/>
  <c r="E61" i="18"/>
  <c r="N63" i="18"/>
  <c r="O20" i="15"/>
  <c r="F18" i="15"/>
  <c r="L61" i="18"/>
  <c r="C59" i="18"/>
  <c r="Q21" i="18"/>
  <c r="H19" i="18"/>
  <c r="F27" i="15"/>
  <c r="O29" i="15"/>
  <c r="F29" i="15" s="1"/>
  <c r="O28" i="15"/>
  <c r="F28" i="15" s="1"/>
  <c r="F26" i="15"/>
  <c r="Q113" i="21"/>
  <c r="H113" i="21" s="1"/>
  <c r="P33" i="18"/>
  <c r="G33" i="18" s="1"/>
  <c r="G31" i="18"/>
  <c r="D22" i="15"/>
  <c r="M24" i="15"/>
  <c r="D24" i="15" s="1"/>
  <c r="Q113" i="24"/>
  <c r="H113" i="24" s="1"/>
  <c r="H111" i="24"/>
  <c r="O21" i="24"/>
  <c r="F19" i="24"/>
  <c r="L61" i="21"/>
  <c r="C61" i="21" s="1"/>
  <c r="Q29" i="18"/>
  <c r="H29" i="18" s="1"/>
  <c r="H27" i="18"/>
  <c r="N29" i="15"/>
  <c r="E29" i="15" s="1"/>
  <c r="E27" i="15"/>
  <c r="H101" i="18"/>
  <c r="Q103" i="18"/>
  <c r="Q33" i="18"/>
  <c r="H33" i="18" s="1"/>
  <c r="H31" i="18"/>
  <c r="G26" i="15"/>
  <c r="P28" i="15"/>
  <c r="G28" i="15" s="1"/>
  <c r="Q109" i="21"/>
  <c r="H109" i="21" s="1"/>
  <c r="M68" i="24"/>
  <c r="D68" i="24" s="1"/>
  <c r="D66" i="24"/>
  <c r="D58" i="24"/>
  <c r="M60" i="24"/>
  <c r="M21" i="24"/>
  <c r="D19" i="24"/>
  <c r="M102" i="24"/>
  <c r="D100" i="24"/>
  <c r="H20" i="23"/>
  <c r="Q22" i="23"/>
  <c r="H22" i="23" s="1"/>
  <c r="H59" i="24"/>
  <c r="Q61" i="24"/>
  <c r="P109" i="24"/>
  <c r="G109" i="24" s="1"/>
  <c r="G107" i="24"/>
  <c r="N29" i="24"/>
  <c r="E29" i="24" s="1"/>
  <c r="E27" i="24"/>
  <c r="D99" i="24"/>
  <c r="M101" i="24"/>
  <c r="O62" i="24"/>
  <c r="F60" i="24"/>
  <c r="M29" i="24"/>
  <c r="D29" i="24" s="1"/>
  <c r="D27" i="24"/>
  <c r="H67" i="24"/>
  <c r="Q69" i="24"/>
  <c r="H69" i="24" s="1"/>
  <c r="G71" i="24"/>
  <c r="P73" i="24"/>
  <c r="G73" i="24" s="1"/>
  <c r="F107" i="24"/>
  <c r="O109" i="24"/>
  <c r="F109" i="24" s="1"/>
  <c r="P28" i="24"/>
  <c r="G28" i="24" s="1"/>
  <c r="G26" i="24"/>
  <c r="G59" i="24"/>
  <c r="P61" i="24"/>
  <c r="O104" i="24"/>
  <c r="F104" i="24" s="1"/>
  <c r="F102" i="24"/>
  <c r="O32" i="24"/>
  <c r="F32" i="24" s="1"/>
  <c r="F30" i="24"/>
  <c r="F99" i="24"/>
  <c r="O101" i="24"/>
  <c r="D107" i="24"/>
  <c r="M109" i="24"/>
  <c r="D109" i="24" s="1"/>
  <c r="P22" i="23"/>
  <c r="G22" i="23" s="1"/>
  <c r="G20" i="23"/>
  <c r="M33" i="24"/>
  <c r="D33" i="24" s="1"/>
  <c r="D31" i="24"/>
  <c r="E99" i="24"/>
  <c r="N101" i="24"/>
  <c r="G21" i="24"/>
  <c r="P23" i="24"/>
  <c r="P100" i="24"/>
  <c r="G98" i="24"/>
  <c r="H71" i="24"/>
  <c r="Q73" i="24"/>
  <c r="H73" i="24" s="1"/>
  <c r="F111" i="24"/>
  <c r="O113" i="24"/>
  <c r="F113" i="24" s="1"/>
  <c r="L68" i="24"/>
  <c r="C68" i="24" s="1"/>
  <c r="C66" i="24"/>
  <c r="L24" i="24"/>
  <c r="C24" i="24" s="1"/>
  <c r="C22" i="24"/>
  <c r="L72" i="24"/>
  <c r="C72" i="24" s="1"/>
  <c r="C70" i="24"/>
  <c r="P32" i="24"/>
  <c r="G32" i="24" s="1"/>
  <c r="G30" i="24"/>
  <c r="G60" i="24"/>
  <c r="P62" i="24"/>
  <c r="E61" i="24"/>
  <c r="N63" i="24"/>
  <c r="C27" i="24"/>
  <c r="L29" i="24"/>
  <c r="C29" i="24" s="1"/>
  <c r="D30" i="24"/>
  <c r="M32" i="24"/>
  <c r="D32" i="24" s="1"/>
  <c r="C31" i="24"/>
  <c r="L33" i="24"/>
  <c r="C33" i="24" s="1"/>
  <c r="P101" i="24"/>
  <c r="G99" i="24"/>
  <c r="N21" i="24"/>
  <c r="E19" i="24"/>
  <c r="D111" i="24"/>
  <c r="M113" i="24"/>
  <c r="D113" i="24" s="1"/>
  <c r="E107" i="24"/>
  <c r="N109" i="24"/>
  <c r="E109" i="24" s="1"/>
  <c r="P108" i="24"/>
  <c r="G108" i="24" s="1"/>
  <c r="G106" i="24"/>
  <c r="M20" i="24"/>
  <c r="D18" i="24"/>
  <c r="C19" i="24"/>
  <c r="L21" i="24"/>
  <c r="O20" i="24"/>
  <c r="F18" i="24"/>
  <c r="D26" i="24"/>
  <c r="M28" i="24"/>
  <c r="D28" i="24" s="1"/>
  <c r="O28" i="24"/>
  <c r="F28" i="24" s="1"/>
  <c r="F26" i="24"/>
  <c r="G67" i="24"/>
  <c r="P69" i="24"/>
  <c r="G69" i="24" s="1"/>
  <c r="C58" i="24"/>
  <c r="L60" i="24"/>
  <c r="G18" i="24"/>
  <c r="P20" i="24"/>
  <c r="D61" i="24"/>
  <c r="M63" i="24"/>
  <c r="E111" i="24"/>
  <c r="N113" i="24"/>
  <c r="E113" i="24" s="1"/>
  <c r="G110" i="24"/>
  <c r="P112" i="24"/>
  <c r="G112" i="24" s="1"/>
  <c r="L102" i="24"/>
  <c r="C100" i="24"/>
  <c r="Q23" i="24"/>
  <c r="H21" i="24"/>
  <c r="M68" i="21"/>
  <c r="D68" i="21" s="1"/>
  <c r="Q61" i="21"/>
  <c r="H61" i="21" s="1"/>
  <c r="N33" i="21"/>
  <c r="E33" i="21" s="1"/>
  <c r="E31" i="21"/>
  <c r="Q69" i="21"/>
  <c r="H69" i="21" s="1"/>
  <c r="O25" i="21"/>
  <c r="F25" i="21" s="1"/>
  <c r="F23" i="21"/>
  <c r="L60" i="21"/>
  <c r="C60" i="21" s="1"/>
  <c r="D26" i="21"/>
  <c r="M28" i="21"/>
  <c r="D28" i="21" s="1"/>
  <c r="P61" i="21"/>
  <c r="G61" i="21" s="1"/>
  <c r="G18" i="21"/>
  <c r="P20" i="21"/>
  <c r="P109" i="21"/>
  <c r="G109" i="21" s="1"/>
  <c r="L22" i="21"/>
  <c r="C20" i="21"/>
  <c r="P62" i="21"/>
  <c r="G62" i="21" s="1"/>
  <c r="P69" i="21"/>
  <c r="G69" i="21" s="1"/>
  <c r="L72" i="21"/>
  <c r="C72" i="21" s="1"/>
  <c r="O113" i="21"/>
  <c r="F113" i="21" s="1"/>
  <c r="M102" i="21"/>
  <c r="D102" i="21" s="1"/>
  <c r="C19" i="21"/>
  <c r="L21" i="21"/>
  <c r="N101" i="21"/>
  <c r="E101" i="21" s="1"/>
  <c r="P108" i="21"/>
  <c r="G108" i="21" s="1"/>
  <c r="P73" i="21"/>
  <c r="G73" i="21" s="1"/>
  <c r="G30" i="21"/>
  <c r="P32" i="21"/>
  <c r="G32" i="21" s="1"/>
  <c r="F18" i="21"/>
  <c r="O20" i="21"/>
  <c r="M109" i="21"/>
  <c r="D109" i="21" s="1"/>
  <c r="Q22" i="20"/>
  <c r="H22" i="20" s="1"/>
  <c r="H20" i="20"/>
  <c r="G23" i="21"/>
  <c r="P25" i="21"/>
  <c r="G25" i="21" s="1"/>
  <c r="M20" i="21"/>
  <c r="D18" i="21"/>
  <c r="Q73" i="21"/>
  <c r="H73" i="21" s="1"/>
  <c r="P101" i="21"/>
  <c r="G101" i="21" s="1"/>
  <c r="M21" i="21"/>
  <c r="D19" i="21"/>
  <c r="C27" i="21"/>
  <c r="L29" i="21"/>
  <c r="C29" i="21" s="1"/>
  <c r="N109" i="21"/>
  <c r="E109" i="21" s="1"/>
  <c r="P112" i="21"/>
  <c r="G112" i="21" s="1"/>
  <c r="N21" i="21"/>
  <c r="E19" i="21"/>
  <c r="O28" i="21"/>
  <c r="F28" i="21" s="1"/>
  <c r="F26" i="21"/>
  <c r="M101" i="21"/>
  <c r="D101" i="21" s="1"/>
  <c r="O62" i="21"/>
  <c r="F62" i="21" s="1"/>
  <c r="M33" i="21"/>
  <c r="D33" i="21" s="1"/>
  <c r="D31" i="21"/>
  <c r="M63" i="21"/>
  <c r="D63" i="21" s="1"/>
  <c r="M60" i="21"/>
  <c r="D60" i="21" s="1"/>
  <c r="M113" i="21"/>
  <c r="D113" i="21" s="1"/>
  <c r="G20" i="20"/>
  <c r="P22" i="20"/>
  <c r="G22" i="20" s="1"/>
  <c r="O101" i="21"/>
  <c r="F101" i="21" s="1"/>
  <c r="L102" i="21"/>
  <c r="C102" i="21" s="1"/>
  <c r="L68" i="21"/>
  <c r="C68" i="21" s="1"/>
  <c r="D30" i="21"/>
  <c r="M32" i="21"/>
  <c r="D32" i="21" s="1"/>
  <c r="O109" i="21"/>
  <c r="F109" i="21" s="1"/>
  <c r="Q23" i="21"/>
  <c r="H21" i="21"/>
  <c r="P100" i="21"/>
  <c r="G100" i="21" s="1"/>
  <c r="P28" i="21"/>
  <c r="G28" i="21" s="1"/>
  <c r="G26" i="21"/>
  <c r="M29" i="21"/>
  <c r="D29" i="21" s="1"/>
  <c r="D27" i="21"/>
  <c r="C31" i="21"/>
  <c r="L33" i="21"/>
  <c r="C33" i="21" s="1"/>
  <c r="N113" i="21"/>
  <c r="E113" i="21" s="1"/>
  <c r="N29" i="21"/>
  <c r="E29" i="21" s="1"/>
  <c r="E27" i="21"/>
  <c r="O32" i="21"/>
  <c r="F32" i="21" s="1"/>
  <c r="F30" i="21"/>
  <c r="O109" i="18"/>
  <c r="F109" i="18" s="1"/>
  <c r="F107" i="18"/>
  <c r="D27" i="18"/>
  <c r="M29" i="18"/>
  <c r="D29" i="18" s="1"/>
  <c r="L69" i="18"/>
  <c r="C69" i="18" s="1"/>
  <c r="C67" i="18"/>
  <c r="L21" i="17"/>
  <c r="C21" i="17" s="1"/>
  <c r="C19" i="17"/>
  <c r="O32" i="18"/>
  <c r="F32" i="18" s="1"/>
  <c r="F30" i="18"/>
  <c r="D107" i="18"/>
  <c r="M109" i="18"/>
  <c r="D109" i="18" s="1"/>
  <c r="D111" i="18"/>
  <c r="M113" i="18"/>
  <c r="D113" i="18" s="1"/>
  <c r="E107" i="18"/>
  <c r="N109" i="18"/>
  <c r="E109" i="18" s="1"/>
  <c r="D58" i="18"/>
  <c r="M60" i="18"/>
  <c r="P28" i="18"/>
  <c r="G28" i="18" s="1"/>
  <c r="G26" i="18"/>
  <c r="D99" i="18"/>
  <c r="M101" i="18"/>
  <c r="G106" i="18"/>
  <c r="P108" i="18"/>
  <c r="G108" i="18" s="1"/>
  <c r="C66" i="18"/>
  <c r="L68" i="18"/>
  <c r="C68" i="18" s="1"/>
  <c r="N29" i="18"/>
  <c r="E29" i="18" s="1"/>
  <c r="E27" i="18"/>
  <c r="O62" i="18"/>
  <c r="F60" i="18"/>
  <c r="O28" i="18"/>
  <c r="F28" i="18" s="1"/>
  <c r="F26" i="18"/>
  <c r="M20" i="18"/>
  <c r="D18" i="18"/>
  <c r="M33" i="18"/>
  <c r="D33" i="18" s="1"/>
  <c r="D31" i="18"/>
  <c r="M65" i="18"/>
  <c r="D65" i="18" s="1"/>
  <c r="D63" i="18"/>
  <c r="P100" i="18"/>
  <c r="G98" i="18"/>
  <c r="L60" i="18"/>
  <c r="C58" i="18"/>
  <c r="N21" i="18"/>
  <c r="E19" i="18"/>
  <c r="H20" i="17"/>
  <c r="Q22" i="17"/>
  <c r="H22" i="17" s="1"/>
  <c r="E111" i="18"/>
  <c r="N113" i="18"/>
  <c r="E113" i="18" s="1"/>
  <c r="O63" i="18"/>
  <c r="F61" i="18"/>
  <c r="D66" i="18"/>
  <c r="M68" i="18"/>
  <c r="D68" i="18" s="1"/>
  <c r="G30" i="18"/>
  <c r="P32" i="18"/>
  <c r="G32" i="18" s="1"/>
  <c r="G71" i="18"/>
  <c r="P73" i="18"/>
  <c r="G73" i="18" s="1"/>
  <c r="G110" i="18"/>
  <c r="P112" i="18"/>
  <c r="G112" i="18" s="1"/>
  <c r="L72" i="18"/>
  <c r="C72" i="18" s="1"/>
  <c r="C70" i="18"/>
  <c r="N33" i="18"/>
  <c r="E33" i="18" s="1"/>
  <c r="E31" i="18"/>
  <c r="H59" i="18"/>
  <c r="Q61" i="18"/>
  <c r="P109" i="18"/>
  <c r="G109" i="18" s="1"/>
  <c r="G107" i="18"/>
  <c r="F111" i="18"/>
  <c r="O113" i="18"/>
  <c r="F113" i="18" s="1"/>
  <c r="G60" i="18"/>
  <c r="P62" i="18"/>
  <c r="C100" i="18"/>
  <c r="L102" i="18"/>
  <c r="E99" i="18"/>
  <c r="N101" i="18"/>
  <c r="G18" i="18"/>
  <c r="P20" i="18"/>
  <c r="C19" i="18"/>
  <c r="L21" i="18"/>
  <c r="M102" i="18"/>
  <c r="D100" i="18"/>
  <c r="M72" i="18"/>
  <c r="D72" i="18" s="1"/>
  <c r="D70" i="18"/>
  <c r="G67" i="18"/>
  <c r="P69" i="18"/>
  <c r="G69" i="18" s="1"/>
  <c r="F27" i="18"/>
  <c r="O29" i="18"/>
  <c r="F29" i="18" s="1"/>
  <c r="H67" i="18"/>
  <c r="Q69" i="18"/>
  <c r="H69" i="18" s="1"/>
  <c r="G59" i="18"/>
  <c r="P61" i="18"/>
  <c r="M21" i="18"/>
  <c r="D19" i="18"/>
  <c r="C31" i="18"/>
  <c r="L33" i="18"/>
  <c r="C33" i="18" s="1"/>
  <c r="D26" i="18"/>
  <c r="M28" i="18"/>
  <c r="D28" i="18" s="1"/>
  <c r="O72" i="18"/>
  <c r="F72" i="18" s="1"/>
  <c r="F70" i="18"/>
  <c r="G111" i="18"/>
  <c r="P113" i="18"/>
  <c r="G113" i="18" s="1"/>
  <c r="F100" i="18"/>
  <c r="O102" i="18"/>
  <c r="C20" i="18"/>
  <c r="L22" i="18"/>
  <c r="C27" i="18"/>
  <c r="L29" i="18"/>
  <c r="C29" i="18" s="1"/>
  <c r="L103" i="18"/>
  <c r="C101" i="18"/>
  <c r="F31" i="18"/>
  <c r="O33" i="18"/>
  <c r="F33" i="18" s="1"/>
  <c r="G99" i="18"/>
  <c r="P101" i="18"/>
  <c r="F18" i="18"/>
  <c r="O20" i="18"/>
  <c r="O101" i="18"/>
  <c r="F99" i="18"/>
  <c r="H71" i="18"/>
  <c r="Q73" i="18"/>
  <c r="H73" i="18" s="1"/>
  <c r="P109" i="15"/>
  <c r="G109" i="15" s="1"/>
  <c r="N109" i="15"/>
  <c r="E109" i="15" s="1"/>
  <c r="M113" i="15"/>
  <c r="D113" i="15" s="1"/>
  <c r="O101" i="15"/>
  <c r="F101" i="15" s="1"/>
  <c r="M101" i="15"/>
  <c r="D101" i="15" s="1"/>
  <c r="P101" i="15"/>
  <c r="G101" i="15" s="1"/>
  <c r="O109" i="15"/>
  <c r="F109" i="15" s="1"/>
  <c r="M109" i="15"/>
  <c r="D109" i="15" s="1"/>
  <c r="P100" i="15"/>
  <c r="G100" i="15" s="1"/>
  <c r="A76" i="15"/>
  <c r="A116" i="15"/>
  <c r="N101" i="15"/>
  <c r="E101" i="15" s="1"/>
  <c r="P108" i="15"/>
  <c r="G108" i="15" s="1"/>
  <c r="P61" i="15"/>
  <c r="G59" i="15"/>
  <c r="L65" i="15"/>
  <c r="C65" i="15" s="1"/>
  <c r="C63" i="15"/>
  <c r="P69" i="15"/>
  <c r="G69" i="15" s="1"/>
  <c r="G67" i="15"/>
  <c r="O64" i="15"/>
  <c r="F64" i="15" s="1"/>
  <c r="F62" i="15"/>
  <c r="D67" i="15"/>
  <c r="M69" i="15"/>
  <c r="D69" i="15" s="1"/>
  <c r="M64" i="15"/>
  <c r="D64" i="15" s="1"/>
  <c r="D62" i="15"/>
  <c r="O61" i="15"/>
  <c r="F59" i="15"/>
  <c r="M61" i="15"/>
  <c r="D59" i="15"/>
  <c r="E67" i="15"/>
  <c r="N69" i="15"/>
  <c r="E69" i="15" s="1"/>
  <c r="F67" i="15"/>
  <c r="O69" i="15"/>
  <c r="F69" i="15" s="1"/>
  <c r="G66" i="15"/>
  <c r="P68" i="15"/>
  <c r="G68" i="15" s="1"/>
  <c r="G58" i="15"/>
  <c r="P60" i="15"/>
  <c r="E59" i="15"/>
  <c r="N61" i="15"/>
  <c r="H61" i="15"/>
  <c r="Q63" i="15"/>
  <c r="L64" i="15"/>
  <c r="C64" i="15" s="1"/>
  <c r="C62" i="15"/>
  <c r="A36" i="15"/>
  <c r="A25" i="5"/>
  <c r="Q33" i="15"/>
  <c r="H33" i="15" s="1"/>
  <c r="H18" i="5"/>
  <c r="O19" i="5"/>
  <c r="F19" i="5" s="1"/>
  <c r="C17" i="5"/>
  <c r="L20" i="5"/>
  <c r="G17" i="5"/>
  <c r="M20" i="5"/>
  <c r="D17" i="5"/>
  <c r="L21" i="5"/>
  <c r="C21" i="5" s="1"/>
  <c r="M21" i="5"/>
  <c r="D21" i="5" s="1"/>
  <c r="Q22" i="5"/>
  <c r="H22" i="5" s="1"/>
  <c r="N20" i="5"/>
  <c r="E20" i="5" s="1"/>
  <c r="P21" i="5"/>
  <c r="G21" i="5" s="1"/>
  <c r="O20" i="5"/>
  <c r="F20" i="5" s="1"/>
  <c r="P20" i="5"/>
  <c r="G20" i="5" s="1"/>
  <c r="F60" i="7"/>
  <c r="F56" i="7"/>
  <c r="O21" i="5" l="1"/>
  <c r="F21" i="5" s="1"/>
  <c r="P23" i="15"/>
  <c r="G21" i="15"/>
  <c r="M25" i="15"/>
  <c r="D25" i="15" s="1"/>
  <c r="H101" i="15"/>
  <c r="Q103" i="15"/>
  <c r="C100" i="15"/>
  <c r="L102" i="15"/>
  <c r="D100" i="15"/>
  <c r="M102" i="15"/>
  <c r="L105" i="15"/>
  <c r="C105" i="15" s="1"/>
  <c r="F100" i="15"/>
  <c r="O102" i="15"/>
  <c r="O63" i="21"/>
  <c r="F63" i="21" s="1"/>
  <c r="O25" i="18"/>
  <c r="F25" i="18" s="1"/>
  <c r="C103" i="21"/>
  <c r="L105" i="21"/>
  <c r="C105" i="21" s="1"/>
  <c r="F100" i="21"/>
  <c r="O102" i="21"/>
  <c r="N63" i="21"/>
  <c r="E63" i="21" s="1"/>
  <c r="N65" i="18"/>
  <c r="E65" i="18" s="1"/>
  <c r="E63" i="18"/>
  <c r="P22" i="15"/>
  <c r="G20" i="15"/>
  <c r="L63" i="21"/>
  <c r="C63" i="21" s="1"/>
  <c r="C61" i="18"/>
  <c r="L63" i="18"/>
  <c r="C61" i="24"/>
  <c r="L63" i="24"/>
  <c r="O65" i="21"/>
  <c r="F65" i="21" s="1"/>
  <c r="G21" i="18"/>
  <c r="P23" i="18"/>
  <c r="L105" i="24"/>
  <c r="C105" i="24" s="1"/>
  <c r="C103" i="24"/>
  <c r="Q105" i="18"/>
  <c r="H105" i="18" s="1"/>
  <c r="H103" i="18"/>
  <c r="O23" i="15"/>
  <c r="F21" i="15"/>
  <c r="F21" i="24"/>
  <c r="O23" i="24"/>
  <c r="Q23" i="18"/>
  <c r="H21" i="18"/>
  <c r="F20" i="15"/>
  <c r="O22" i="15"/>
  <c r="Q103" i="21"/>
  <c r="H103" i="21" s="1"/>
  <c r="E21" i="15"/>
  <c r="N23" i="15"/>
  <c r="F63" i="24"/>
  <c r="O65" i="24"/>
  <c r="F65" i="24" s="1"/>
  <c r="H101" i="24"/>
  <c r="Q103" i="24"/>
  <c r="L23" i="24"/>
  <c r="C21" i="24"/>
  <c r="O103" i="24"/>
  <c r="F101" i="24"/>
  <c r="D63" i="24"/>
  <c r="M65" i="24"/>
  <c r="D65" i="24" s="1"/>
  <c r="M22" i="24"/>
  <c r="D20" i="24"/>
  <c r="N23" i="24"/>
  <c r="E21" i="24"/>
  <c r="P22" i="24"/>
  <c r="G20" i="24"/>
  <c r="N65" i="24"/>
  <c r="E65" i="24" s="1"/>
  <c r="E63" i="24"/>
  <c r="M103" i="24"/>
  <c r="D101" i="24"/>
  <c r="M62" i="24"/>
  <c r="D60" i="24"/>
  <c r="Q25" i="24"/>
  <c r="H25" i="24" s="1"/>
  <c r="H23" i="24"/>
  <c r="L104" i="24"/>
  <c r="C104" i="24" s="1"/>
  <c r="C102" i="24"/>
  <c r="P103" i="24"/>
  <c r="G101" i="24"/>
  <c r="P102" i="24"/>
  <c r="G100" i="24"/>
  <c r="E101" i="24"/>
  <c r="N103" i="24"/>
  <c r="O64" i="24"/>
  <c r="F64" i="24" s="1"/>
  <c r="F62" i="24"/>
  <c r="L62" i="24"/>
  <c r="C60" i="24"/>
  <c r="P64" i="24"/>
  <c r="G64" i="24" s="1"/>
  <c r="G62" i="24"/>
  <c r="G23" i="24"/>
  <c r="P25" i="24"/>
  <c r="G25" i="24" s="1"/>
  <c r="P63" i="24"/>
  <c r="G61" i="24"/>
  <c r="M23" i="24"/>
  <c r="D21" i="24"/>
  <c r="Q63" i="24"/>
  <c r="H61" i="24"/>
  <c r="O22" i="24"/>
  <c r="F20" i="24"/>
  <c r="M104" i="24"/>
  <c r="D104" i="24" s="1"/>
  <c r="D102" i="24"/>
  <c r="M62" i="21"/>
  <c r="D62" i="21" s="1"/>
  <c r="Q25" i="21"/>
  <c r="H25" i="21" s="1"/>
  <c r="H23" i="21"/>
  <c r="L104" i="21"/>
  <c r="C104" i="21" s="1"/>
  <c r="M65" i="21"/>
  <c r="D65" i="21" s="1"/>
  <c r="L24" i="21"/>
  <c r="C24" i="21" s="1"/>
  <c r="C22" i="21"/>
  <c r="N103" i="21"/>
  <c r="E103" i="21" s="1"/>
  <c r="Q63" i="21"/>
  <c r="H63" i="21" s="1"/>
  <c r="N23" i="21"/>
  <c r="E21" i="21"/>
  <c r="M23" i="21"/>
  <c r="D21" i="21"/>
  <c r="M22" i="21"/>
  <c r="D20" i="21"/>
  <c r="L62" i="21"/>
  <c r="C62" i="21" s="1"/>
  <c r="M103" i="21"/>
  <c r="D103" i="21" s="1"/>
  <c r="P64" i="21"/>
  <c r="G64" i="21" s="1"/>
  <c r="L23" i="21"/>
  <c r="C21" i="21"/>
  <c r="P22" i="21"/>
  <c r="G20" i="21"/>
  <c r="P63" i="21"/>
  <c r="G63" i="21" s="1"/>
  <c r="M104" i="21"/>
  <c r="D104" i="21" s="1"/>
  <c r="O103" i="21"/>
  <c r="F103" i="21" s="1"/>
  <c r="O22" i="21"/>
  <c r="F20" i="21"/>
  <c r="P102" i="21"/>
  <c r="G102" i="21" s="1"/>
  <c r="O64" i="21"/>
  <c r="F64" i="21" s="1"/>
  <c r="P103" i="21"/>
  <c r="G103" i="21" s="1"/>
  <c r="L62" i="18"/>
  <c r="C60" i="18"/>
  <c r="D20" i="18"/>
  <c r="M22" i="18"/>
  <c r="F53" i="7"/>
  <c r="F57" i="7"/>
  <c r="F61" i="7"/>
  <c r="P103" i="18"/>
  <c r="G101" i="18"/>
  <c r="L24" i="18"/>
  <c r="C24" i="18" s="1"/>
  <c r="C22" i="18"/>
  <c r="L104" i="18"/>
  <c r="C104" i="18" s="1"/>
  <c r="C102" i="18"/>
  <c r="Q63" i="18"/>
  <c r="H61" i="18"/>
  <c r="M62" i="18"/>
  <c r="D60" i="18"/>
  <c r="M103" i="18"/>
  <c r="D101" i="18"/>
  <c r="N103" i="18"/>
  <c r="E101" i="18"/>
  <c r="F54" i="7"/>
  <c r="F58" i="7"/>
  <c r="M104" i="18"/>
  <c r="D104" i="18" s="1"/>
  <c r="D102" i="18"/>
  <c r="P102" i="18"/>
  <c r="G100" i="18"/>
  <c r="O22" i="18"/>
  <c r="F20" i="18"/>
  <c r="P22" i="18"/>
  <c r="G20" i="18"/>
  <c r="L105" i="18"/>
  <c r="C105" i="18" s="1"/>
  <c r="C103" i="18"/>
  <c r="M23" i="18"/>
  <c r="D21" i="18"/>
  <c r="N23" i="18"/>
  <c r="E21" i="18"/>
  <c r="G61" i="18"/>
  <c r="P63" i="18"/>
  <c r="O65" i="18"/>
  <c r="F65" i="18" s="1"/>
  <c r="F63" i="18"/>
  <c r="O104" i="18"/>
  <c r="F104" i="18" s="1"/>
  <c r="F102" i="18"/>
  <c r="L23" i="18"/>
  <c r="C21" i="18"/>
  <c r="P64" i="18"/>
  <c r="G64" i="18" s="1"/>
  <c r="G62" i="18"/>
  <c r="F55" i="7"/>
  <c r="F59" i="7"/>
  <c r="O103" i="18"/>
  <c r="F101" i="18"/>
  <c r="F62" i="18"/>
  <c r="O64" i="18"/>
  <c r="F64" i="18" s="1"/>
  <c r="B58" i="7"/>
  <c r="O103" i="15"/>
  <c r="F103" i="15" s="1"/>
  <c r="P102" i="15"/>
  <c r="G102" i="15" s="1"/>
  <c r="P103" i="15"/>
  <c r="G103" i="15" s="1"/>
  <c r="N103" i="15"/>
  <c r="E103" i="15" s="1"/>
  <c r="M103" i="15"/>
  <c r="D103" i="15" s="1"/>
  <c r="P62" i="15"/>
  <c r="G60" i="15"/>
  <c r="H63" i="15"/>
  <c r="Q65" i="15"/>
  <c r="H65" i="15" s="1"/>
  <c r="D61" i="15"/>
  <c r="M63" i="15"/>
  <c r="E61" i="15"/>
  <c r="N63" i="15"/>
  <c r="O63" i="15"/>
  <c r="F61" i="15"/>
  <c r="P63" i="15"/>
  <c r="G61" i="15"/>
  <c r="M22" i="5"/>
  <c r="D22" i="5" s="1"/>
  <c r="D20" i="5"/>
  <c r="L22" i="5"/>
  <c r="C22" i="5" s="1"/>
  <c r="C20" i="5"/>
  <c r="O22" i="5"/>
  <c r="F22" i="5" s="1"/>
  <c r="N22" i="5"/>
  <c r="P22" i="5"/>
  <c r="G22" i="5" s="1"/>
  <c r="B53" i="7"/>
  <c r="B61" i="7"/>
  <c r="B60" i="7"/>
  <c r="B57" i="7"/>
  <c r="B56" i="7"/>
  <c r="B55" i="7"/>
  <c r="B54" i="7"/>
  <c r="B59" i="7"/>
  <c r="C102" i="15" l="1"/>
  <c r="L104" i="15"/>
  <c r="C104" i="15" s="1"/>
  <c r="H103" i="15"/>
  <c r="Q105" i="15"/>
  <c r="H105" i="15" s="1"/>
  <c r="F102" i="15"/>
  <c r="O104" i="15"/>
  <c r="F104" i="15" s="1"/>
  <c r="D102" i="15"/>
  <c r="M104" i="15"/>
  <c r="D104" i="15" s="1"/>
  <c r="P25" i="15"/>
  <c r="G25" i="15" s="1"/>
  <c r="G23" i="15"/>
  <c r="F102" i="21"/>
  <c r="O104" i="21"/>
  <c r="F104" i="21" s="1"/>
  <c r="N65" i="21"/>
  <c r="E65" i="21" s="1"/>
  <c r="Q105" i="21"/>
  <c r="H105" i="21" s="1"/>
  <c r="L65" i="18"/>
  <c r="C65" i="18" s="1"/>
  <c r="C63" i="18"/>
  <c r="Q25" i="18"/>
  <c r="H25" i="18" s="1"/>
  <c r="H23" i="18"/>
  <c r="F23" i="15"/>
  <c r="O25" i="15"/>
  <c r="F25" i="15" s="1"/>
  <c r="G22" i="15"/>
  <c r="P24" i="15"/>
  <c r="G24" i="15" s="1"/>
  <c r="Q105" i="24"/>
  <c r="H105" i="24" s="1"/>
  <c r="H103" i="24"/>
  <c r="N25" i="15"/>
  <c r="E25" i="15" s="1"/>
  <c r="E23" i="15"/>
  <c r="O24" i="15"/>
  <c r="F24" i="15" s="1"/>
  <c r="F22" i="15"/>
  <c r="O25" i="24"/>
  <c r="F25" i="24" s="1"/>
  <c r="F23" i="24"/>
  <c r="P25" i="18"/>
  <c r="G25" i="18" s="1"/>
  <c r="G23" i="18"/>
  <c r="L65" i="24"/>
  <c r="C65" i="24" s="1"/>
  <c r="C63" i="24"/>
  <c r="L65" i="21"/>
  <c r="C65" i="21" s="1"/>
  <c r="L64" i="24"/>
  <c r="C64" i="24" s="1"/>
  <c r="C62" i="24"/>
  <c r="D103" i="24"/>
  <c r="M105" i="24"/>
  <c r="D105" i="24" s="1"/>
  <c r="O24" i="24"/>
  <c r="F24" i="24" s="1"/>
  <c r="F22" i="24"/>
  <c r="P24" i="24"/>
  <c r="G24" i="24" s="1"/>
  <c r="G22" i="24"/>
  <c r="F103" i="24"/>
  <c r="O105" i="24"/>
  <c r="F105" i="24" s="1"/>
  <c r="M25" i="24"/>
  <c r="D25" i="24" s="1"/>
  <c r="D23" i="24"/>
  <c r="M24" i="24"/>
  <c r="D24" i="24" s="1"/>
  <c r="D22" i="24"/>
  <c r="P105" i="24"/>
  <c r="G105" i="24" s="1"/>
  <c r="G103" i="24"/>
  <c r="G63" i="24"/>
  <c r="P65" i="24"/>
  <c r="G65" i="24" s="1"/>
  <c r="E103" i="24"/>
  <c r="N105" i="24"/>
  <c r="E105" i="24" s="1"/>
  <c r="H63" i="24"/>
  <c r="Q65" i="24"/>
  <c r="H65" i="24" s="1"/>
  <c r="P104" i="24"/>
  <c r="G104" i="24" s="1"/>
  <c r="G102" i="24"/>
  <c r="M64" i="24"/>
  <c r="D64" i="24" s="1"/>
  <c r="D62" i="24"/>
  <c r="N25" i="24"/>
  <c r="E25" i="24" s="1"/>
  <c r="E23" i="24"/>
  <c r="C23" i="24"/>
  <c r="L25" i="24"/>
  <c r="C25" i="24" s="1"/>
  <c r="O24" i="21"/>
  <c r="F24" i="21" s="1"/>
  <c r="F22" i="21"/>
  <c r="P24" i="21"/>
  <c r="G24" i="21" s="1"/>
  <c r="G22" i="21"/>
  <c r="M105" i="21"/>
  <c r="D105" i="21" s="1"/>
  <c r="N25" i="21"/>
  <c r="E25" i="21" s="1"/>
  <c r="E23" i="21"/>
  <c r="P105" i="21"/>
  <c r="G105" i="21" s="1"/>
  <c r="O105" i="21"/>
  <c r="F105" i="21" s="1"/>
  <c r="L64" i="21"/>
  <c r="C64" i="21" s="1"/>
  <c r="Q65" i="21"/>
  <c r="H65" i="21" s="1"/>
  <c r="N105" i="21"/>
  <c r="E105" i="21" s="1"/>
  <c r="C23" i="21"/>
  <c r="L25" i="21"/>
  <c r="C25" i="21" s="1"/>
  <c r="D22" i="21"/>
  <c r="M24" i="21"/>
  <c r="D24" i="21" s="1"/>
  <c r="P104" i="21"/>
  <c r="G104" i="21" s="1"/>
  <c r="P65" i="21"/>
  <c r="G65" i="21" s="1"/>
  <c r="M25" i="21"/>
  <c r="D25" i="21" s="1"/>
  <c r="D23" i="21"/>
  <c r="M64" i="21"/>
  <c r="D64" i="21" s="1"/>
  <c r="G22" i="18"/>
  <c r="P24" i="18"/>
  <c r="G24" i="18" s="1"/>
  <c r="C23" i="18"/>
  <c r="L25" i="18"/>
  <c r="C25" i="18" s="1"/>
  <c r="E23" i="18"/>
  <c r="N25" i="18"/>
  <c r="E25" i="18" s="1"/>
  <c r="F22" i="18"/>
  <c r="O24" i="18"/>
  <c r="F24" i="18" s="1"/>
  <c r="E103" i="18"/>
  <c r="N105" i="18"/>
  <c r="E105" i="18" s="1"/>
  <c r="D22" i="18"/>
  <c r="M24" i="18"/>
  <c r="D24" i="18" s="1"/>
  <c r="G63" i="18"/>
  <c r="P65" i="18"/>
  <c r="G65" i="18" s="1"/>
  <c r="G103" i="18"/>
  <c r="P105" i="18"/>
  <c r="G105" i="18" s="1"/>
  <c r="F103" i="18"/>
  <c r="O105" i="18"/>
  <c r="F105" i="18" s="1"/>
  <c r="M25" i="18"/>
  <c r="D25" i="18" s="1"/>
  <c r="D23" i="18"/>
  <c r="P104" i="18"/>
  <c r="G104" i="18" s="1"/>
  <c r="G102" i="18"/>
  <c r="D103" i="18"/>
  <c r="M105" i="18"/>
  <c r="D105" i="18" s="1"/>
  <c r="D62" i="18"/>
  <c r="M64" i="18"/>
  <c r="D64" i="18" s="1"/>
  <c r="H63" i="18"/>
  <c r="Q65" i="18"/>
  <c r="H65" i="18" s="1"/>
  <c r="L64" i="18"/>
  <c r="C64" i="18" s="1"/>
  <c r="C62" i="18"/>
  <c r="P104" i="15"/>
  <c r="G104" i="15" s="1"/>
  <c r="N105" i="15"/>
  <c r="E105" i="15" s="1"/>
  <c r="P105" i="15"/>
  <c r="G105" i="15" s="1"/>
  <c r="M105" i="15"/>
  <c r="D105" i="15" s="1"/>
  <c r="O105" i="15"/>
  <c r="F105" i="15" s="1"/>
  <c r="E63" i="15"/>
  <c r="N65" i="15"/>
  <c r="E65" i="15" s="1"/>
  <c r="D63" i="15"/>
  <c r="M65" i="15"/>
  <c r="D65" i="15" s="1"/>
  <c r="P65" i="15"/>
  <c r="G65" i="15" s="1"/>
  <c r="G63" i="15"/>
  <c r="O65" i="15"/>
  <c r="F65" i="15" s="1"/>
  <c r="F63" i="15"/>
  <c r="G62" i="15"/>
  <c r="P64" i="15"/>
  <c r="G64" i="15" s="1"/>
  <c r="E22" i="5"/>
</calcChain>
</file>

<file path=xl/sharedStrings.xml><?xml version="1.0" encoding="utf-8"?>
<sst xmlns="http://schemas.openxmlformats.org/spreadsheetml/2006/main" count="782" uniqueCount="168">
  <si>
    <t>学校名</t>
    <rPh sb="0" eb="3">
      <t>ガッコウメイ</t>
    </rPh>
    <phoneticPr fontId="1"/>
  </si>
  <si>
    <t>学年</t>
    <rPh sb="0" eb="1">
      <t>ガク</t>
    </rPh>
    <rPh sb="1" eb="2">
      <t>トシ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</si>
  <si>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</si>
  <si>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</si>
  <si>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選　　　 　手　　　　氏　　　　名</t>
    <rPh sb="0" eb="1">
      <t>セン</t>
    </rPh>
    <rPh sb="6" eb="7">
      <t>テ</t>
    </rPh>
    <rPh sb="11" eb="12">
      <t>シ</t>
    </rPh>
    <rPh sb="16" eb="17">
      <t>メイ</t>
    </rPh>
    <phoneticPr fontId="1"/>
  </si>
  <si>
    <t>Ａ</t>
    <phoneticPr fontId="1"/>
  </si>
  <si>
    <t>Ｂ</t>
    <phoneticPr fontId="1"/>
  </si>
  <si>
    <t>上記の者は、本校在校生徒で、標記大会に出場することを承認いたします。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ザイコウ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</si>
  <si>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名</t>
    <rPh sb="0" eb="1">
      <t>メイ</t>
    </rPh>
    <phoneticPr fontId="1"/>
  </si>
  <si>
    <t>監督</t>
    <rPh sb="0" eb="2">
      <t>カントク</t>
    </rPh>
    <phoneticPr fontId="1"/>
  </si>
  <si>
    <t>登録選手</t>
    <rPh sb="0" eb="2">
      <t>トウロク</t>
    </rPh>
    <rPh sb="2" eb="4">
      <t>センシュ</t>
    </rPh>
    <phoneticPr fontId="1"/>
  </si>
  <si>
    <t>中学校</t>
    <rPh sb="0" eb="3">
      <t>チュウガッコウ</t>
    </rPh>
    <phoneticPr fontId="1"/>
  </si>
  <si>
    <t>男子（代表）</t>
    <rPh sb="0" eb="2">
      <t>ダンシ</t>
    </rPh>
    <rPh sb="3" eb="5">
      <t>ダイヒョウ</t>
    </rPh>
    <phoneticPr fontId="1"/>
  </si>
  <si>
    <t>女子（代表）</t>
    <rPh sb="0" eb="2">
      <t>ジョシ</t>
    </rPh>
    <rPh sb="3" eb="5">
      <t>ダイヒョウ</t>
    </rPh>
    <phoneticPr fontId="1"/>
  </si>
  <si>
    <t>男　子</t>
    <rPh sb="0" eb="1">
      <t>ダン</t>
    </rPh>
    <rPh sb="2" eb="3">
      <t>コ</t>
    </rPh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</si>
  <si>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</si>
  <si>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ジン</t>
    </rPh>
    <phoneticPr fontId="1"/>
  </si>
  <si>
    <t>１番手</t>
    <rPh sb="1" eb="3">
      <t>バンテ</t>
    </rPh>
    <phoneticPr fontId="1"/>
  </si>
  <si>
    <t>２番手</t>
    <rPh sb="1" eb="3">
      <t>バンテ</t>
    </rPh>
    <phoneticPr fontId="1"/>
  </si>
  <si>
    <t>３番手</t>
    <rPh sb="1" eb="3">
      <t>バンテ</t>
    </rPh>
    <phoneticPr fontId="1"/>
  </si>
  <si>
    <t>４番手</t>
    <rPh sb="1" eb="3">
      <t>バンテ</t>
    </rPh>
    <phoneticPr fontId="1"/>
  </si>
  <si>
    <t>５番手</t>
    <rPh sb="1" eb="3">
      <t>バンテ</t>
    </rPh>
    <phoneticPr fontId="1"/>
  </si>
  <si>
    <t>６番手</t>
    <rPh sb="1" eb="3">
      <t>バンテ</t>
    </rPh>
    <phoneticPr fontId="1"/>
  </si>
  <si>
    <t>７番手</t>
    <rPh sb="1" eb="3">
      <t>バンテ</t>
    </rPh>
    <phoneticPr fontId="1"/>
  </si>
  <si>
    <t>８番手</t>
    <rPh sb="1" eb="3">
      <t>バンテ</t>
    </rPh>
    <phoneticPr fontId="1"/>
  </si>
  <si>
    <t>９番手</t>
    <rPh sb="1" eb="3">
      <t>バンテ</t>
    </rPh>
    <phoneticPr fontId="1"/>
  </si>
  <si>
    <t>選手名</t>
    <rPh sb="0" eb="2">
      <t>センシュ</t>
    </rPh>
    <rPh sb="2" eb="3">
      <t>メイ</t>
    </rPh>
    <phoneticPr fontId="1"/>
  </si>
  <si>
    <t>登録選手　変更届</t>
    <rPh sb="0" eb="2">
      <t>トウロク</t>
    </rPh>
    <rPh sb="2" eb="4">
      <t>センシュ</t>
    </rPh>
    <rPh sb="5" eb="8">
      <t>ヘンコウトドケ</t>
    </rPh>
    <phoneticPr fontId="1"/>
  </si>
  <si>
    <t>下記の通り、登録選手の変更をいたします。</t>
    <rPh sb="0" eb="2">
      <t>カキ</t>
    </rPh>
    <rPh sb="3" eb="4">
      <t>トオ</t>
    </rPh>
    <rPh sb="6" eb="8">
      <t>トウロク</t>
    </rPh>
    <rPh sb="8" eb="10">
      <t>センシュ</t>
    </rPh>
    <rPh sb="11" eb="13">
      <t>ヘンコウ</t>
    </rPh>
    <phoneticPr fontId="1"/>
  </si>
  <si>
    <t>変更選手</t>
    <rPh sb="0" eb="2">
      <t>ヘンコウ</t>
    </rPh>
    <rPh sb="2" eb="4">
      <t>センシュ</t>
    </rPh>
    <phoneticPr fontId="1"/>
  </si>
  <si>
    <t>学校名　　　　　　　　　　　　　中学校</t>
    <rPh sb="0" eb="3">
      <t>ガッコウメイ</t>
    </rPh>
    <rPh sb="16" eb="19">
      <t>チュウガッコウ</t>
    </rPh>
    <phoneticPr fontId="1"/>
  </si>
  <si>
    <t>学校長名　　　　　　　　　　　　　　印</t>
    <rPh sb="0" eb="2">
      <t>ガッコウ</t>
    </rPh>
    <rPh sb="2" eb="3">
      <t>チョウ</t>
    </rPh>
    <rPh sb="3" eb="4">
      <t>メイ</t>
    </rPh>
    <rPh sb="18" eb="19">
      <t>イン</t>
    </rPh>
    <phoneticPr fontId="1"/>
  </si>
  <si>
    <t>区分</t>
    <rPh sb="0" eb="2">
      <t>クブン</t>
    </rPh>
    <phoneticPr fontId="1"/>
  </si>
  <si>
    <t>競技名</t>
    <rPh sb="0" eb="2">
      <t>キョウギ</t>
    </rPh>
    <rPh sb="2" eb="3">
      <t>メイ</t>
    </rPh>
    <phoneticPr fontId="1"/>
  </si>
  <si>
    <t>団体戦　　　（　代表の部　・　１学年の部　）</t>
    <rPh sb="0" eb="2">
      <t>ダンタイ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</si>
  <si>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個人戦　　　（　代表の部　・　１学年の部　）</t>
    <rPh sb="0" eb="2">
      <t>コジン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</si>
  <si>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男子　・　女子</t>
    <rPh sb="0" eb="2">
      <t>ダンシ</t>
    </rPh>
    <rPh sb="5" eb="7">
      <t>ジョシ</t>
    </rPh>
    <phoneticPr fontId="1"/>
  </si>
  <si>
    <t>当てはまる方に○を付けて下さい。</t>
    <rPh sb="0" eb="1">
      <t>ア</t>
    </rPh>
    <rPh sb="5" eb="6">
      <t>ホウ</t>
    </rPh>
    <rPh sb="9" eb="10">
      <t>ツ</t>
    </rPh>
    <rPh sb="12" eb="13">
      <t>クダ</t>
    </rPh>
    <phoneticPr fontId="1"/>
  </si>
  <si>
    <t>年</t>
    <rPh sb="0" eb="1">
      <t>ネン</t>
    </rPh>
    <phoneticPr fontId="1"/>
  </si>
  <si>
    <t>学年</t>
    <rPh sb="0" eb="2">
      <t>ガクネン</t>
    </rPh>
    <phoneticPr fontId="1"/>
  </si>
  <si>
    <t>ふりがな</t>
    <phoneticPr fontId="1"/>
  </si>
  <si>
    <t>→</t>
    <phoneticPr fontId="1"/>
  </si>
  <si>
    <r>
      <t>※外部コーチのベンチ入りは、中体連に登録されている方のうち、</t>
    </r>
    <r>
      <rPr>
        <b/>
        <sz val="12"/>
        <color indexed="10"/>
        <rFont val="ＭＳ Ｐゴシック"/>
        <family val="3"/>
        <charset val="128"/>
      </rPr>
      <t>１名</t>
    </r>
    <r>
      <rPr>
        <sz val="12"/>
        <rFont val="ＭＳ Ｐゴシック"/>
        <family val="3"/>
        <charset val="128"/>
      </rPr>
      <t>に限ります。</t>
    </r>
    <rPh sb="1" eb="3">
      <t>ガイブ</t>
    </rPh>
    <rPh sb="10" eb="11">
      <t>イ</t>
    </rPh>
    <rPh sb="14" eb="17">
      <t>チュウタイレン</t>
    </rPh>
    <rPh sb="18" eb="20">
      <t>トウロク</t>
    </rPh>
    <rPh sb="25" eb="26">
      <t>カタ</t>
    </rPh>
    <rPh sb="31" eb="32">
      <t>メイ</t>
    </rPh>
    <rPh sb="33" eb="34">
      <t>カギ</t>
    </rPh>
    <phoneticPr fontId="1"/>
  </si>
  <si>
    <t>賞状用名簿</t>
    <rPh sb="0" eb="2">
      <t>ショウジョウ</t>
    </rPh>
    <rPh sb="2" eb="3">
      <t>ヨウ</t>
    </rPh>
    <rPh sb="3" eb="5">
      <t>メイボ</t>
    </rPh>
    <phoneticPr fontId="1"/>
  </si>
  <si>
    <t>コーチ</t>
    <phoneticPr fontId="1"/>
  </si>
  <si>
    <t>Ａ</t>
    <phoneticPr fontId="1"/>
  </si>
  <si>
    <t>Ｂ</t>
    <phoneticPr fontId="1"/>
  </si>
  <si>
    <t>Ａ</t>
    <phoneticPr fontId="1"/>
  </si>
  <si>
    <t>コーチ１</t>
    <phoneticPr fontId="1"/>
  </si>
  <si>
    <t>コーチ２</t>
  </si>
  <si>
    <t>那覇地区中学校体育連盟　会長　殿</t>
    <rPh sb="0" eb="2">
      <t>ナハ</t>
    </rPh>
    <rPh sb="2" eb="4">
      <t>チク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5" eb="16">
      <t>ドノ</t>
    </rPh>
    <phoneticPr fontId="1"/>
  </si>
  <si>
    <t>浦添</t>
    <rPh sb="0" eb="2">
      <t>ウラソエ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</si>
  <si>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</si>
  <si>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</si>
  <si>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</si>
  <si>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コーチ1</t>
    <phoneticPr fontId="1"/>
  </si>
  <si>
    <t>コーチ2</t>
    <phoneticPr fontId="1"/>
  </si>
  <si>
    <t>監　督</t>
    <rPh sb="0" eb="1">
      <t>カン</t>
    </rPh>
    <rPh sb="2" eb="3">
      <t>トク</t>
    </rPh>
    <phoneticPr fontId="1"/>
  </si>
  <si>
    <t>名　前</t>
    <rPh sb="0" eb="1">
      <t>ナ</t>
    </rPh>
    <rPh sb="2" eb="3">
      <t>マエ</t>
    </rPh>
    <phoneticPr fontId="1"/>
  </si>
  <si>
    <t>学校情報</t>
    <rPh sb="0" eb="2">
      <t>ガッコウ</t>
    </rPh>
    <rPh sb="2" eb="4">
      <t>ジョウホウ</t>
    </rPh>
    <phoneticPr fontId="1"/>
  </si>
  <si>
    <t>教員？</t>
    <rPh sb="0" eb="2">
      <t>キョウイン</t>
    </rPh>
    <phoneticPr fontId="1"/>
  </si>
  <si>
    <t>男子団体</t>
    <rPh sb="0" eb="2">
      <t>ダンシ</t>
    </rPh>
    <rPh sb="2" eb="4">
      <t>ダンタイ</t>
    </rPh>
    <phoneticPr fontId="1"/>
  </si>
  <si>
    <t>教員外</t>
  </si>
  <si>
    <t>男子個人</t>
    <rPh sb="0" eb="2">
      <t>ダンシ</t>
    </rPh>
    <rPh sb="2" eb="4">
      <t>コジン</t>
    </rPh>
    <phoneticPr fontId="1"/>
  </si>
  <si>
    <t>申込書日付</t>
    <rPh sb="0" eb="3">
      <t>モウシコミショ</t>
    </rPh>
    <rPh sb="3" eb="5">
      <t>ヒヅケ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</si>
  <si>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</si>
  <si>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</si>
  <si>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選手名簿</t>
    <rPh sb="0" eb="2">
      <t>センシュ</t>
    </rPh>
    <rPh sb="2" eb="4">
      <t>メイボ</t>
    </rPh>
    <phoneticPr fontId="1"/>
  </si>
  <si>
    <t>A</t>
    <phoneticPr fontId="1"/>
  </si>
  <si>
    <t>氏</t>
    <rPh sb="0" eb="1">
      <t>シ</t>
    </rPh>
    <phoneticPr fontId="1"/>
  </si>
  <si>
    <t>し</t>
    <phoneticPr fontId="1"/>
  </si>
  <si>
    <t>めい</t>
    <phoneticPr fontId="1"/>
  </si>
  <si>
    <t>B</t>
    <phoneticPr fontId="1"/>
  </si>
  <si>
    <t>代表の部</t>
    <rPh sb="0" eb="2">
      <t>ダイヒョウ</t>
    </rPh>
    <rPh sb="3" eb="4">
      <t>ブ</t>
    </rPh>
    <phoneticPr fontId="1"/>
  </si>
  <si>
    <t>《参加申込書・団体戦》</t>
    <rPh sb="1" eb="3">
      <t>サンカ</t>
    </rPh>
    <rPh sb="3" eb="6">
      <t>モウシコミショ</t>
    </rPh>
    <rPh sb="7" eb="9">
      <t>ダンタイ</t>
    </rPh>
    <rPh sb="9" eb="10">
      <t>セン</t>
    </rPh>
    <phoneticPr fontId="1"/>
  </si>
  <si>
    <t>印</t>
    <rPh sb="0" eb="1">
      <t>イン</t>
    </rPh>
    <phoneticPr fontId="1"/>
  </si>
  <si>
    <t>教　員</t>
  </si>
  <si>
    <t>↑"-"付の半角数字で</t>
    <rPh sb="4" eb="5">
      <t>ツ</t>
    </rPh>
    <rPh sb="6" eb="8">
      <t>ハンカク</t>
    </rPh>
    <rPh sb="8" eb="10">
      <t>スウジ</t>
    </rPh>
    <phoneticPr fontId="1"/>
  </si>
  <si>
    <t>は選択してください。（直接入力やコピペも可能です）</t>
    <rPh sb="1" eb="3">
      <t>センタク</t>
    </rPh>
    <rPh sb="11" eb="13">
      <t>チョクセツ</t>
    </rPh>
    <rPh sb="13" eb="15">
      <t>ニュウリョク</t>
    </rPh>
    <rPh sb="20" eb="22">
      <t>カノウ</t>
    </rPh>
    <phoneticPr fontId="1"/>
  </si>
  <si>
    <t>は入力してください。</t>
    <rPh sb="1" eb="3">
      <t>ニュウリョク</t>
    </rPh>
    <phoneticPr fontId="1"/>
  </si>
  <si>
    <t>学校長</t>
    <rPh sb="0" eb="3">
      <t>ガッコウチョウ</t>
    </rPh>
    <phoneticPr fontId="1"/>
  </si>
  <si>
    <t>学校名</t>
    <rPh sb="0" eb="3">
      <t>ガッコウメイ</t>
    </rPh>
    <phoneticPr fontId="1"/>
  </si>
  <si>
    <t>大会名</t>
    <rPh sb="0" eb="2">
      <t>タイカイ</t>
    </rPh>
    <rPh sb="2" eb="3">
      <t>メイ</t>
    </rPh>
    <phoneticPr fontId="1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</si>
  <si>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</si>
  <si>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※初期状態として、団体戦と同じにしてあります。必要なら変更してください。</t>
    <rPh sb="23" eb="25">
      <t>ヒツヨウ</t>
    </rPh>
    <rPh sb="27" eb="29">
      <t>ヘンコウ</t>
    </rPh>
    <phoneticPr fontId="1"/>
  </si>
  <si>
    <t>《参加申込書・個人戦》</t>
    <rPh sb="1" eb="3">
      <t>サンカ</t>
    </rPh>
    <rPh sb="3" eb="6">
      <t>モウシコミショ</t>
    </rPh>
    <rPh sb="7" eb="9">
      <t>コジン</t>
    </rPh>
    <rPh sb="9" eb="10">
      <t>セン</t>
    </rPh>
    <phoneticPr fontId="1"/>
  </si>
  <si>
    <t>男子　代表の部</t>
    <rPh sb="0" eb="1">
      <t>ダン</t>
    </rPh>
    <rPh sb="1" eb="2">
      <t>コ</t>
    </rPh>
    <rPh sb="3" eb="5">
      <t>ダイヒョウ</t>
    </rPh>
    <rPh sb="6" eb="7">
      <t>ブ</t>
    </rPh>
    <phoneticPr fontId="1"/>
  </si>
  <si>
    <t>夏季大会の参加は原則６ペアまでとする</t>
    <rPh sb="0" eb="2">
      <t>カキ</t>
    </rPh>
    <rPh sb="2" eb="4">
      <t>タイカイ</t>
    </rPh>
    <rPh sb="5" eb="7">
      <t>サンカ</t>
    </rPh>
    <rPh sb="8" eb="10">
      <t>ゲンソク</t>
    </rPh>
    <phoneticPr fontId="1"/>
  </si>
  <si>
    <t>○○</t>
    <phoneticPr fontId="1"/>
  </si>
  <si>
    <t>○○　○○</t>
    <phoneticPr fontId="1"/>
  </si>
  <si>
    <t>098-123-4567</t>
    <phoneticPr fontId="1"/>
  </si>
  <si>
    <t>098-123-6789</t>
    <phoneticPr fontId="1"/>
  </si>
  <si>
    <t>○○○　○○</t>
    <phoneticPr fontId="1"/>
  </si>
  <si>
    <t>○○　○○○</t>
    <phoneticPr fontId="1"/>
  </si>
  <si>
    <t>○○　○</t>
    <phoneticPr fontId="1"/>
  </si>
  <si>
    <t>090-8765-4321</t>
    <phoneticPr fontId="1"/>
  </si>
  <si>
    <t>那覇</t>
    <rPh sb="0" eb="2">
      <t>ナハ</t>
    </rPh>
    <phoneticPr fontId="1"/>
  </si>
  <si>
    <t>太郎</t>
    <rPh sb="0" eb="2">
      <t>タロウ</t>
    </rPh>
    <phoneticPr fontId="1"/>
  </si>
  <si>
    <t>なは</t>
    <phoneticPr fontId="1"/>
  </si>
  <si>
    <t>たろう</t>
    <phoneticPr fontId="1"/>
  </si>
  <si>
    <t>一郎</t>
    <rPh sb="0" eb="2">
      <t>イチロウ</t>
    </rPh>
    <phoneticPr fontId="1"/>
  </si>
  <si>
    <t>うらそえ</t>
    <phoneticPr fontId="1"/>
  </si>
  <si>
    <t>いちろう</t>
    <phoneticPr fontId="1"/>
  </si>
  <si>
    <t>女子団体</t>
    <rPh sb="2" eb="4">
      <t>ダンタイ</t>
    </rPh>
    <phoneticPr fontId="1"/>
  </si>
  <si>
    <t>女子個人</t>
    <rPh sb="2" eb="4">
      <t>コジン</t>
    </rPh>
    <phoneticPr fontId="1"/>
  </si>
  <si>
    <t>花子</t>
    <rPh sb="0" eb="2">
      <t>ハナコ</t>
    </rPh>
    <phoneticPr fontId="1"/>
  </si>
  <si>
    <t>はなこ</t>
    <phoneticPr fontId="1"/>
  </si>
  <si>
    <t>うらそえ</t>
    <phoneticPr fontId="1"/>
  </si>
  <si>
    <t>夏海</t>
    <rPh sb="0" eb="2">
      <t>ナツミ</t>
    </rPh>
    <phoneticPr fontId="1"/>
  </si>
  <si>
    <t>なつみ</t>
    <phoneticPr fontId="1"/>
  </si>
  <si>
    <t>女　子</t>
    <rPh sb="0" eb="1">
      <t>ジョ</t>
    </rPh>
    <rPh sb="2" eb="3">
      <t>コ</t>
    </rPh>
    <phoneticPr fontId="1"/>
  </si>
  <si>
    <t>女子　代表の部</t>
    <rPh sb="0" eb="1">
      <t>ジョ</t>
    </rPh>
    <rPh sb="1" eb="2">
      <t>コ</t>
    </rPh>
    <rPh sb="3" eb="5">
      <t>ダイヒョウ</t>
    </rPh>
    <rPh sb="6" eb="7">
      <t>ブ</t>
    </rPh>
    <phoneticPr fontId="1"/>
  </si>
  <si>
    <t>登録選手</t>
  </si>
  <si>
    <t>１０番手</t>
    <rPh sb="2" eb="4">
      <t>バンテ</t>
    </rPh>
    <phoneticPr fontId="1"/>
  </si>
  <si>
    <t>１１番手</t>
    <rPh sb="2" eb="4">
      <t>バンテ</t>
    </rPh>
    <phoneticPr fontId="1"/>
  </si>
  <si>
    <t>１２番手</t>
    <rPh sb="2" eb="4">
      <t>バンテ</t>
    </rPh>
    <phoneticPr fontId="1"/>
  </si>
  <si>
    <t>１３番手</t>
    <rPh sb="2" eb="4">
      <t>バンテ</t>
    </rPh>
    <phoneticPr fontId="1"/>
  </si>
  <si>
    <t>１４番手</t>
    <rPh sb="2" eb="4">
      <t>バンテ</t>
    </rPh>
    <phoneticPr fontId="1"/>
  </si>
  <si>
    <t>１５番手</t>
    <rPh sb="2" eb="4">
      <t>バンテ</t>
    </rPh>
    <phoneticPr fontId="1"/>
  </si>
  <si>
    <t>１６番手</t>
    <rPh sb="2" eb="4">
      <t>バンテ</t>
    </rPh>
    <phoneticPr fontId="1"/>
  </si>
  <si>
    <t>１７番手</t>
    <rPh sb="2" eb="4">
      <t>バンテ</t>
    </rPh>
    <phoneticPr fontId="1"/>
  </si>
  <si>
    <t>１８番手</t>
    <rPh sb="2" eb="4">
      <t>バンテ</t>
    </rPh>
    <phoneticPr fontId="1"/>
  </si>
  <si>
    <t>１９番手</t>
    <rPh sb="2" eb="4">
      <t>バンテ</t>
    </rPh>
    <phoneticPr fontId="1"/>
  </si>
  <si>
    <t>２０番手</t>
    <rPh sb="2" eb="4">
      <t>バンテ</t>
    </rPh>
    <phoneticPr fontId="1"/>
  </si>
  <si>
    <t>２１番手</t>
    <rPh sb="2" eb="4">
      <t>バンテ</t>
    </rPh>
    <phoneticPr fontId="1"/>
  </si>
  <si>
    <t>２２番手</t>
    <rPh sb="2" eb="4">
      <t>バンテ</t>
    </rPh>
    <phoneticPr fontId="1"/>
  </si>
  <si>
    <t>２３番手</t>
    <rPh sb="2" eb="4">
      <t>バンテ</t>
    </rPh>
    <phoneticPr fontId="1"/>
  </si>
  <si>
    <t>２４番手</t>
    <rPh sb="2" eb="4">
      <t>バンテ</t>
    </rPh>
    <phoneticPr fontId="1"/>
  </si>
  <si>
    <t>２５番手</t>
    <rPh sb="2" eb="4">
      <t>バンテ</t>
    </rPh>
    <phoneticPr fontId="1"/>
  </si>
  <si>
    <t>２６番手</t>
    <rPh sb="2" eb="4">
      <t>バンテ</t>
    </rPh>
    <phoneticPr fontId="1"/>
  </si>
  <si>
    <t>２７番手</t>
    <rPh sb="2" eb="4">
      <t>バンテ</t>
    </rPh>
    <phoneticPr fontId="1"/>
  </si>
  <si>
    <t>２８番手</t>
    <rPh sb="2" eb="4">
      <t>バンテ</t>
    </rPh>
    <phoneticPr fontId="1"/>
  </si>
  <si>
    <t>２９番手</t>
    <rPh sb="2" eb="4">
      <t>バンテ</t>
    </rPh>
    <phoneticPr fontId="1"/>
  </si>
  <si>
    <t>３０番手</t>
    <rPh sb="2" eb="4">
      <t>バンテ</t>
    </rPh>
    <phoneticPr fontId="1"/>
  </si>
  <si>
    <t>男子1年団体</t>
    <rPh sb="4" eb="6">
      <t>ダンタイ</t>
    </rPh>
    <phoneticPr fontId="1"/>
  </si>
  <si>
    <t>男子1年個人</t>
    <rPh sb="4" eb="6">
      <t>コジン</t>
    </rPh>
    <phoneticPr fontId="1"/>
  </si>
  <si>
    <t>1年の部</t>
    <rPh sb="1" eb="2">
      <t>ネン</t>
    </rPh>
    <rPh sb="3" eb="4">
      <t>ブ</t>
    </rPh>
    <phoneticPr fontId="1"/>
  </si>
  <si>
    <t>男子　1年の部</t>
    <rPh sb="0" eb="1">
      <t>ダン</t>
    </rPh>
    <rPh sb="1" eb="2">
      <t>コ</t>
    </rPh>
    <rPh sb="4" eb="5">
      <t>ネン</t>
    </rPh>
    <rPh sb="6" eb="7">
      <t>ブ</t>
    </rPh>
    <phoneticPr fontId="1"/>
  </si>
  <si>
    <t>女子1年団体</t>
    <rPh sb="3" eb="4">
      <t>ネン</t>
    </rPh>
    <rPh sb="4" eb="6">
      <t>ダンタイ</t>
    </rPh>
    <phoneticPr fontId="1"/>
  </si>
  <si>
    <t>女子1年個人</t>
    <rPh sb="3" eb="4">
      <t>ネン</t>
    </rPh>
    <rPh sb="4" eb="6">
      <t>コジン</t>
    </rPh>
    <phoneticPr fontId="1"/>
  </si>
  <si>
    <t>女子　1年の部</t>
    <rPh sb="0" eb="1">
      <t>ジョ</t>
    </rPh>
    <rPh sb="1" eb="2">
      <t>コ</t>
    </rPh>
    <rPh sb="4" eb="5">
      <t>ネン</t>
    </rPh>
    <rPh sb="6" eb="7">
      <t>ブ</t>
    </rPh>
    <phoneticPr fontId="1"/>
  </si>
  <si>
    <t>学校名</t>
  </si>
  <si>
    <t>監督</t>
  </si>
  <si>
    <t>コーチ</t>
  </si>
  <si>
    <t>男子（1年）</t>
    <rPh sb="0" eb="2">
      <t>ダンシ</t>
    </rPh>
    <rPh sb="4" eb="5">
      <t>ネン</t>
    </rPh>
    <phoneticPr fontId="1"/>
  </si>
  <si>
    <t>女子（1年）</t>
    <rPh sb="4" eb="5">
      <t>ネン</t>
    </rPh>
    <phoneticPr fontId="1"/>
  </si>
  <si>
    <t>選手名</t>
  </si>
  <si>
    <t>男子（1年）</t>
    <rPh sb="4" eb="5">
      <t>ネン</t>
    </rPh>
    <phoneticPr fontId="1"/>
  </si>
  <si>
    <t>男子（1年）</t>
    <rPh sb="0" eb="2">
      <t>ダンシ</t>
    </rPh>
    <rPh sb="4" eb="5">
      <t>ネン</t>
    </rPh>
    <phoneticPr fontId="1"/>
  </si>
  <si>
    <t>女子（1年）</t>
    <rPh sb="0" eb="2">
      <t>ジョシ</t>
    </rPh>
    <rPh sb="4" eb="5">
      <t>ネン</t>
    </rPh>
    <phoneticPr fontId="1"/>
  </si>
  <si>
    <t>Ａ</t>
    <phoneticPr fontId="1"/>
  </si>
  <si>
    <t>Ｂ</t>
    <phoneticPr fontId="1"/>
  </si>
  <si>
    <t>Ａ</t>
    <phoneticPr fontId="1"/>
  </si>
  <si>
    <t>Ｂ</t>
    <phoneticPr fontId="1"/>
  </si>
  <si>
    <t>Ａ</t>
    <phoneticPr fontId="1"/>
  </si>
  <si>
    <t>Ａ</t>
    <phoneticPr fontId="1"/>
  </si>
  <si>
    <t>Ｂ</t>
    <phoneticPr fontId="1"/>
  </si>
  <si>
    <t>Ａ</t>
    <phoneticPr fontId="1"/>
  </si>
  <si>
    <t>Ｂ</t>
    <phoneticPr fontId="1"/>
  </si>
  <si>
    <t>　　　第４８回那覇地区中学校新人ソフトテニス大会　　　</t>
    <phoneticPr fontId="1"/>
  </si>
  <si>
    <t>令和３年　　月　　日</t>
    <rPh sb="0" eb="1">
      <t>レイ</t>
    </rPh>
    <rPh sb="1" eb="2">
      <t>カズ</t>
    </rPh>
    <rPh sb="3" eb="4">
      <t>ネン</t>
    </rPh>
    <rPh sb="4" eb="5">
      <t>ヘイネン</t>
    </rPh>
    <rPh sb="6" eb="7">
      <t>ガツ</t>
    </rPh>
    <rPh sb="9" eb="10">
      <t>ニチ</t>
    </rPh>
    <phoneticPr fontId="1"/>
  </si>
  <si>
    <t>【　　第６2回那覇地区中学校夏季ソフトテニス競技大会　　】</t>
    <rPh sb="3" eb="4">
      <t>ダイ</t>
    </rPh>
    <rPh sb="6" eb="7">
      <t>カイ</t>
    </rPh>
    <rPh sb="7" eb="9">
      <t>ナハ</t>
    </rPh>
    <rPh sb="9" eb="11">
      <t>チク</t>
    </rPh>
    <rPh sb="11" eb="14">
      <t>チュウガッコウ</t>
    </rPh>
    <rPh sb="14" eb="16">
      <t>カキ</t>
    </rPh>
    <rPh sb="22" eb="24">
      <t>キョウギ</t>
    </rPh>
    <rPh sb="24" eb="26">
      <t>タイカイ</t>
    </rPh>
    <phoneticPr fontId="1"/>
  </si>
  <si>
    <t>　　　第６３回那覇地区中学校夏季ソフトテニス競技大会　　　</t>
    <phoneticPr fontId="1"/>
  </si>
  <si>
    <r>
      <t>夏季大会の参加は</t>
    </r>
    <r>
      <rPr>
        <sz val="11"/>
        <rFont val="HGS創英角ﾎﾟｯﾌﾟ体"/>
        <family val="3"/>
        <charset val="128"/>
      </rPr>
      <t>原則4ペア</t>
    </r>
    <r>
      <rPr>
        <sz val="11"/>
        <rFont val="ＭＳ Ｐゴシック"/>
        <family val="3"/>
        <charset val="128"/>
      </rPr>
      <t>までとする</t>
    </r>
    <rPh sb="0" eb="2">
      <t>カキ</t>
    </rPh>
    <rPh sb="2" eb="4">
      <t>タイカイ</t>
    </rPh>
    <rPh sb="5" eb="7">
      <t>サンカ</t>
    </rPh>
    <rPh sb="8" eb="10">
      <t>ゲンソク</t>
    </rPh>
    <phoneticPr fontId="1"/>
  </si>
  <si>
    <t>　　　第６３回那覇地区中学校夏季ソフトテニス競技大会　　　</t>
    <phoneticPr fontId="1"/>
  </si>
  <si>
    <r>
      <t>夏季大会の参加は</t>
    </r>
    <r>
      <rPr>
        <sz val="11"/>
        <rFont val="HGS創英角ﾎﾟｯﾌﾟ体"/>
        <family val="3"/>
        <charset val="128"/>
      </rPr>
      <t>原則４ペア</t>
    </r>
    <r>
      <rPr>
        <sz val="11"/>
        <rFont val="ＭＳ Ｐゴシック"/>
        <family val="3"/>
        <charset val="128"/>
      </rPr>
      <t>までとする</t>
    </r>
    <rPh sb="0" eb="2">
      <t>カキ</t>
    </rPh>
    <rPh sb="2" eb="4">
      <t>タイカイ</t>
    </rPh>
    <rPh sb="5" eb="7">
      <t>サンカ</t>
    </rPh>
    <rPh sb="8" eb="10">
      <t>ゲンソク</t>
    </rPh>
    <phoneticPr fontId="1"/>
  </si>
  <si>
    <t>コーチ</t>
    <phoneticPr fontId="1"/>
  </si>
  <si>
    <t>コーチ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</si>
</sst>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中学校&quot;"/>
    <numFmt numFmtId="177" formatCode="&quot;令和4年&quot;m&quot;月&quot;d&quot;日&quot;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S創英角ﾎﾟｯﾌﾟ体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7" xfId="0" applyFont="1" applyBorder="1">
      <alignment vertical="center"/>
    </xf>
    <xf numFmtId="0" fontId="18" fillId="0" borderId="8" xfId="0" applyFon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8" borderId="0" xfId="0" applyFont="1" applyFill="1" applyBorder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right" vertical="center"/>
    </xf>
    <xf numFmtId="0" fontId="5" fillId="8" borderId="0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right" vertical="center"/>
    </xf>
    <xf numFmtId="0" fontId="5" fillId="8" borderId="21" xfId="0" applyFont="1" applyFill="1" applyBorder="1" applyAlignment="1">
      <alignment horizontal="left" vertical="center"/>
    </xf>
    <xf numFmtId="0" fontId="5" fillId="8" borderId="2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19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0" fillId="0" borderId="0" xfId="0" applyBorder="1" applyAlignment="1"/>
    <xf numFmtId="0" fontId="0" fillId="0" borderId="2" xfId="0" applyBorder="1" applyAlignment="1"/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5" fillId="6" borderId="1" xfId="0" applyFont="1" applyFill="1" applyBorder="1">
      <alignment vertical="center"/>
    </xf>
    <xf numFmtId="0" fontId="12" fillId="8" borderId="0" xfId="0" applyFont="1" applyFill="1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8" fillId="8" borderId="0" xfId="0" applyFont="1" applyFill="1" applyBorder="1" applyAlignme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176" fontId="5" fillId="6" borderId="1" xfId="0" applyNumberFormat="1" applyFont="1" applyFill="1" applyBorder="1" applyAlignment="1" applyProtection="1">
      <alignment horizontal="right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right" vertical="center" shrinkToFit="1"/>
      <protection locked="0"/>
    </xf>
    <xf numFmtId="0" fontId="5" fillId="6" borderId="21" xfId="0" applyFont="1" applyFill="1" applyBorder="1" applyAlignment="1" applyProtection="1">
      <alignment vertical="center" shrinkToFit="1"/>
      <protection locked="0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center" shrinkToFit="1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shrinkToFit="1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7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58" fontId="5" fillId="0" borderId="0" xfId="0" applyNumberFormat="1" applyFont="1" applyAlignment="1">
      <alignment horizontal="left" vertical="center"/>
    </xf>
    <xf numFmtId="0" fontId="8" fillId="8" borderId="13" xfId="0" applyFont="1" applyFill="1" applyBorder="1" applyAlignment="1">
      <alignment wrapText="1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60960</xdr:rowOff>
    </xdr:from>
    <xdr:to>
      <xdr:col>3</xdr:col>
      <xdr:colOff>777240</xdr:colOff>
      <xdr:row>13</xdr:row>
      <xdr:rowOff>251460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304800" y="3322320"/>
          <a:ext cx="329946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15240</xdr:colOff>
      <xdr:row>20</xdr:row>
      <xdr:rowOff>68580</xdr:rowOff>
    </xdr:from>
    <xdr:to>
      <xdr:col>3</xdr:col>
      <xdr:colOff>777240</xdr:colOff>
      <xdr:row>21</xdr:row>
      <xdr:rowOff>259080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20040" y="5417820"/>
          <a:ext cx="328422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6" name="角丸四角形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27660" y="144780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7620</xdr:rowOff>
    </xdr:from>
    <xdr:to>
      <xdr:col>4</xdr:col>
      <xdr:colOff>861060</xdr:colOff>
      <xdr:row>29</xdr:row>
      <xdr:rowOff>99060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05840" y="620268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○二重登録選手は名字の先頭に半角「＊」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53340</xdr:rowOff>
    </xdr:from>
    <xdr:to>
      <xdr:col>3</xdr:col>
      <xdr:colOff>388620</xdr:colOff>
      <xdr:row>14</xdr:row>
      <xdr:rowOff>243840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304800" y="3596640"/>
          <a:ext cx="291846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7620</xdr:colOff>
      <xdr:row>21</xdr:row>
      <xdr:rowOff>60960</xdr:rowOff>
    </xdr:from>
    <xdr:to>
      <xdr:col>3</xdr:col>
      <xdr:colOff>403860</xdr:colOff>
      <xdr:row>22</xdr:row>
      <xdr:rowOff>251460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320040" y="5692140"/>
          <a:ext cx="291846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716280</xdr:colOff>
      <xdr:row>23</xdr:row>
      <xdr:rowOff>38100</xdr:rowOff>
    </xdr:from>
    <xdr:to>
      <xdr:col>4</xdr:col>
      <xdr:colOff>876300</xdr:colOff>
      <xdr:row>29</xdr:row>
      <xdr:rowOff>129540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1021080" y="623316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12</xdr:row>
      <xdr:rowOff>68580</xdr:rowOff>
    </xdr:from>
    <xdr:to>
      <xdr:col>3</xdr:col>
      <xdr:colOff>739140</xdr:colOff>
      <xdr:row>13</xdr:row>
      <xdr:rowOff>259080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312420" y="3329940"/>
          <a:ext cx="325374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入力ができたら、シート「女子団体」を確認して、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7620</xdr:colOff>
      <xdr:row>20</xdr:row>
      <xdr:rowOff>45720</xdr:rowOff>
    </xdr:from>
    <xdr:to>
      <xdr:col>3</xdr:col>
      <xdr:colOff>769620</xdr:colOff>
      <xdr:row>21</xdr:row>
      <xdr:rowOff>236220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 bwMode="auto">
        <a:xfrm>
          <a:off x="312420" y="5394960"/>
          <a:ext cx="328422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入力ができたら、シート「女子個人」を確認して、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708660</xdr:colOff>
      <xdr:row>23</xdr:row>
      <xdr:rowOff>68580</xdr:rowOff>
    </xdr:from>
    <xdr:to>
      <xdr:col>4</xdr:col>
      <xdr:colOff>868680</xdr:colOff>
      <xdr:row>29</xdr:row>
      <xdr:rowOff>160020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/>
      </xdr:nvSpPr>
      <xdr:spPr bwMode="auto">
        <a:xfrm>
          <a:off x="1013460" y="6263640"/>
          <a:ext cx="3467100" cy="1783080"/>
        </a:xfrm>
        <a:prstGeom prst="wedgeRoundRectCallout">
          <a:avLst>
            <a:gd name="adj1" fmla="val 78814"/>
            <a:gd name="adj2" fmla="val -32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○二重登録選手は名字の先頭に半角「＊」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13</xdr:row>
      <xdr:rowOff>53340</xdr:rowOff>
    </xdr:from>
    <xdr:to>
      <xdr:col>3</xdr:col>
      <xdr:colOff>388620</xdr:colOff>
      <xdr:row>14</xdr:row>
      <xdr:rowOff>243840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304800" y="3596640"/>
          <a:ext cx="291846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入力ができたら、シート「女子団体」を確認して、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7620</xdr:colOff>
      <xdr:row>21</xdr:row>
      <xdr:rowOff>60960</xdr:rowOff>
    </xdr:from>
    <xdr:to>
      <xdr:col>3</xdr:col>
      <xdr:colOff>403860</xdr:colOff>
      <xdr:row>22</xdr:row>
      <xdr:rowOff>251460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/>
      </xdr:nvSpPr>
      <xdr:spPr bwMode="auto">
        <a:xfrm>
          <a:off x="320040" y="5692140"/>
          <a:ext cx="291846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入力ができたら、シート「女子個人」を確認して、</a:t>
          </a:r>
          <a:endParaRPr kumimoji="1" lang="en-US" altLang="ja-JP" sz="1050"/>
        </a:p>
        <a:p>
          <a:pPr algn="l"/>
          <a:r>
            <a:rPr kumimoji="1" lang="ja-JP" altLang="en-US" sz="1050"/>
            <a:t>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45720</xdr:rowOff>
    </xdr:from>
    <xdr:to>
      <xdr:col>4</xdr:col>
      <xdr:colOff>861060</xdr:colOff>
      <xdr:row>29</xdr:row>
      <xdr:rowOff>137160</xdr:rowOff>
    </xdr:to>
    <xdr:sp macro="" textlink="">
      <xdr:nvSpPr>
        <xdr:cNvPr id="7" name="角丸四角形吹き出し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/>
      </xdr:nvSpPr>
      <xdr:spPr bwMode="auto">
        <a:xfrm>
          <a:off x="1005840" y="6240780"/>
          <a:ext cx="3467100" cy="178308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289560</xdr:colOff>
      <xdr:row>2</xdr:row>
      <xdr:rowOff>30480</xdr:rowOff>
    </xdr:from>
    <xdr:to>
      <xdr:col>17</xdr:col>
      <xdr:colOff>426720</xdr:colOff>
      <xdr:row>14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 bwMode="auto">
        <a:xfrm>
          <a:off x="6309360" y="365760"/>
          <a:ext cx="4351020" cy="245364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○大会名を確認してください。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○個人戦でのペアの組み替えはできません。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原則、登録されてない選手との変更になります。</a:t>
          </a:r>
          <a:endParaRPr lang="ja-JP" altLang="ja-JP" sz="1600">
            <a:effectLst/>
          </a:endParaRPr>
        </a:p>
        <a:p>
          <a:pPr algn="l"/>
          <a:r>
            <a:rPr kumimoji="1" lang="ja-JP" altLang="en-US" sz="1600"/>
            <a:t>　ただし、２つのペアに１名ずつ棄権が生じた</a:t>
          </a:r>
          <a:endParaRPr kumimoji="1" lang="en-US" altLang="ja-JP" sz="1600"/>
        </a:p>
        <a:p>
          <a:pPr algn="l"/>
          <a:r>
            <a:rPr kumimoji="1" lang="ja-JP" altLang="en-US" sz="1600"/>
            <a:t>　場合、残りの２名で１ペア作ることは可能です。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○当日の棄権に対応するため、変更の予定が</a:t>
          </a:r>
          <a:endParaRPr kumimoji="1" lang="en-US" altLang="ja-JP" sz="1600"/>
        </a:p>
        <a:p>
          <a:pPr algn="l"/>
          <a:r>
            <a:rPr kumimoji="1" lang="ja-JP" altLang="en-US" sz="1600"/>
            <a:t>　なくても、校長印を押印して持参してください。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tabSelected="1" workbookViewId="0">
      <selection activeCell="B21" sqref="B21"/>
    </sheetView>
  </sheetViews>
  <sheetFormatPr defaultColWidth="8.88671875" defaultRowHeight="22.35" customHeight="1" x14ac:dyDescent="0.2"/>
  <cols>
    <col min="1" max="1" width="4.44140625" style="41" customWidth="1"/>
    <col min="2" max="2" width="14.44140625" style="42" customWidth="1"/>
    <col min="3" max="3" width="22.33203125" style="42" customWidth="1"/>
    <col min="4" max="4" width="11.44140625" style="42" customWidth="1"/>
    <col min="5" max="5" width="22.88671875" style="43" customWidth="1"/>
    <col min="6" max="6" width="6.109375" style="42" customWidth="1"/>
    <col min="7" max="7" width="4.88671875" style="41" customWidth="1"/>
    <col min="8" max="11" width="10" style="41" customWidth="1"/>
    <col min="12" max="12" width="6.88671875" style="41" customWidth="1"/>
    <col min="13" max="16" width="10" style="41" customWidth="1"/>
    <col min="17" max="17" width="6.88671875" style="41" customWidth="1"/>
    <col min="18" max="16384" width="8.88671875" style="41"/>
  </cols>
  <sheetData>
    <row r="1" spans="2:17" ht="12.6" customHeight="1" x14ac:dyDescent="0.2"/>
    <row r="2" spans="2:17" ht="22.35" customHeight="1" x14ac:dyDescent="0.2">
      <c r="B2" s="45" t="s">
        <v>82</v>
      </c>
      <c r="C2" s="111" t="s">
        <v>164</v>
      </c>
      <c r="D2" s="112"/>
      <c r="E2" s="113"/>
    </row>
    <row r="3" spans="2:17" ht="22.35" customHeight="1" x14ac:dyDescent="0.2">
      <c r="B3" s="90" t="s">
        <v>59</v>
      </c>
      <c r="C3" s="44"/>
      <c r="G3" s="44"/>
      <c r="H3" s="44"/>
      <c r="I3" s="44"/>
    </row>
    <row r="4" spans="2:17" ht="22.35" customHeight="1" x14ac:dyDescent="0.2">
      <c r="B4" s="45" t="s">
        <v>65</v>
      </c>
      <c r="C4" s="82" t="s">
        <v>88</v>
      </c>
      <c r="D4" s="45" t="s">
        <v>52</v>
      </c>
      <c r="E4" s="85" t="s">
        <v>90</v>
      </c>
      <c r="F4" s="44"/>
      <c r="H4" s="62"/>
      <c r="I4" s="41" t="s">
        <v>79</v>
      </c>
    </row>
    <row r="5" spans="2:17" ht="22.35" customHeight="1" x14ac:dyDescent="0.2">
      <c r="B5" s="45" t="s">
        <v>66</v>
      </c>
      <c r="C5" s="83" t="s">
        <v>89</v>
      </c>
      <c r="D5" s="45" t="s">
        <v>53</v>
      </c>
      <c r="E5" s="85" t="s">
        <v>91</v>
      </c>
      <c r="F5" s="44"/>
      <c r="H5" s="53"/>
      <c r="I5" s="41" t="s">
        <v>78</v>
      </c>
    </row>
    <row r="6" spans="2:17" ht="22.35" customHeight="1" x14ac:dyDescent="0.2">
      <c r="B6" s="45" t="s">
        <v>64</v>
      </c>
      <c r="C6" s="84">
        <f ca="1">TODAY()</f>
        <v>44682</v>
      </c>
      <c r="E6" s="63" t="s">
        <v>77</v>
      </c>
      <c r="F6" s="44"/>
    </row>
    <row r="7" spans="2:17" ht="22.35" customHeight="1" x14ac:dyDescent="0.2">
      <c r="E7" s="42"/>
    </row>
    <row r="8" spans="2:17" ht="22.35" customHeight="1" x14ac:dyDescent="0.2">
      <c r="E8" s="42"/>
    </row>
    <row r="9" spans="2:17" ht="22.35" customHeight="1" x14ac:dyDescent="0.2">
      <c r="B9" s="91" t="s">
        <v>61</v>
      </c>
      <c r="C9" s="41"/>
      <c r="G9" s="90" t="s">
        <v>67</v>
      </c>
      <c r="H9" s="44"/>
      <c r="I9" s="90" t="str">
        <f>B9</f>
        <v>男子団体</v>
      </c>
    </row>
    <row r="10" spans="2:17" ht="22.35" customHeight="1" x14ac:dyDescent="0.2">
      <c r="B10" s="45"/>
      <c r="C10" s="45" t="s">
        <v>58</v>
      </c>
      <c r="D10" s="45" t="s">
        <v>60</v>
      </c>
      <c r="E10" s="45" t="s">
        <v>54</v>
      </c>
      <c r="F10" s="44"/>
      <c r="G10" s="46"/>
      <c r="H10" s="110" t="s">
        <v>68</v>
      </c>
      <c r="I10" s="110"/>
      <c r="J10" s="110"/>
      <c r="K10" s="110"/>
      <c r="L10" s="110"/>
      <c r="M10" s="110" t="s">
        <v>72</v>
      </c>
      <c r="N10" s="110"/>
      <c r="O10" s="110"/>
      <c r="P10" s="110"/>
      <c r="Q10" s="110"/>
    </row>
    <row r="11" spans="2:17" ht="22.35" customHeight="1" x14ac:dyDescent="0.2">
      <c r="B11" s="45" t="s">
        <v>57</v>
      </c>
      <c r="C11" s="85" t="s">
        <v>92</v>
      </c>
      <c r="D11" s="52"/>
      <c r="E11" s="85" t="s">
        <v>95</v>
      </c>
      <c r="F11" s="44"/>
      <c r="G11" s="46"/>
      <c r="H11" s="48" t="s">
        <v>69</v>
      </c>
      <c r="I11" s="49" t="s">
        <v>8</v>
      </c>
      <c r="J11" s="48" t="s">
        <v>70</v>
      </c>
      <c r="K11" s="50" t="s">
        <v>71</v>
      </c>
      <c r="L11" s="45" t="s">
        <v>39</v>
      </c>
      <c r="M11" s="48" t="s">
        <v>69</v>
      </c>
      <c r="N11" s="49" t="s">
        <v>8</v>
      </c>
      <c r="O11" s="48" t="s">
        <v>70</v>
      </c>
      <c r="P11" s="50" t="s">
        <v>71</v>
      </c>
      <c r="Q11" s="45" t="s">
        <v>39</v>
      </c>
    </row>
    <row r="12" spans="2:17" ht="22.35" customHeight="1" x14ac:dyDescent="0.2">
      <c r="B12" s="103" t="s">
        <v>166</v>
      </c>
      <c r="C12" s="104" t="s">
        <v>93</v>
      </c>
      <c r="D12" s="105" t="s">
        <v>76</v>
      </c>
      <c r="E12" s="106"/>
      <c r="F12" s="44"/>
      <c r="G12" s="51">
        <v>1</v>
      </c>
      <c r="H12" s="87" t="s">
        <v>96</v>
      </c>
      <c r="I12" s="88" t="s">
        <v>97</v>
      </c>
      <c r="J12" s="87" t="s">
        <v>98</v>
      </c>
      <c r="K12" s="88" t="s">
        <v>99</v>
      </c>
      <c r="L12" s="89">
        <v>3</v>
      </c>
      <c r="M12" s="87" t="s">
        <v>51</v>
      </c>
      <c r="N12" s="88" t="s">
        <v>100</v>
      </c>
      <c r="O12" s="87" t="s">
        <v>101</v>
      </c>
      <c r="P12" s="88" t="s">
        <v>102</v>
      </c>
      <c r="Q12" s="89">
        <v>3</v>
      </c>
    </row>
    <row r="13" spans="2:17" ht="22.35" customHeight="1" x14ac:dyDescent="0.2">
      <c r="B13" s="108"/>
      <c r="C13" s="109"/>
      <c r="D13" s="109"/>
      <c r="E13" s="108"/>
      <c r="F13" s="44"/>
      <c r="G13" s="51">
        <v>2</v>
      </c>
      <c r="H13" s="87"/>
      <c r="I13" s="88"/>
      <c r="J13" s="87"/>
      <c r="K13" s="88"/>
      <c r="L13" s="89"/>
      <c r="M13" s="87"/>
      <c r="N13" s="88"/>
      <c r="O13" s="87"/>
      <c r="P13" s="88"/>
      <c r="Q13" s="89"/>
    </row>
    <row r="14" spans="2:17" ht="22.35" customHeight="1" x14ac:dyDescent="0.2">
      <c r="E14" s="42"/>
      <c r="G14" s="51">
        <v>3</v>
      </c>
      <c r="H14" s="87"/>
      <c r="I14" s="88"/>
      <c r="J14" s="87"/>
      <c r="K14" s="88"/>
      <c r="L14" s="89"/>
      <c r="M14" s="87"/>
      <c r="N14" s="88"/>
      <c r="O14" s="87"/>
      <c r="P14" s="88"/>
      <c r="Q14" s="89"/>
    </row>
    <row r="15" spans="2:17" ht="22.35" customHeight="1" x14ac:dyDescent="0.2">
      <c r="E15" s="42"/>
      <c r="G15" s="51">
        <v>4</v>
      </c>
      <c r="H15" s="87"/>
      <c r="I15" s="88"/>
      <c r="J15" s="87"/>
      <c r="K15" s="88"/>
      <c r="L15" s="89"/>
      <c r="M15" s="87"/>
      <c r="N15" s="88"/>
      <c r="O15" s="87"/>
      <c r="P15" s="88"/>
      <c r="Q15" s="89"/>
    </row>
    <row r="16" spans="2:17" ht="9" customHeight="1" x14ac:dyDescent="0.2">
      <c r="E16" s="42"/>
      <c r="G16" s="44"/>
      <c r="H16" s="44"/>
      <c r="I16" s="44"/>
    </row>
    <row r="17" spans="2:17" ht="22.35" customHeight="1" x14ac:dyDescent="0.15">
      <c r="B17" s="91" t="s">
        <v>63</v>
      </c>
      <c r="C17" s="71" t="s">
        <v>84</v>
      </c>
      <c r="G17" s="90" t="s">
        <v>67</v>
      </c>
      <c r="H17" s="44"/>
      <c r="I17" s="90" t="str">
        <f>B17</f>
        <v>男子個人</v>
      </c>
    </row>
    <row r="18" spans="2:17" ht="22.35" customHeight="1" x14ac:dyDescent="0.2">
      <c r="B18" s="45"/>
      <c r="C18" s="45" t="s">
        <v>58</v>
      </c>
      <c r="D18" s="45" t="s">
        <v>60</v>
      </c>
      <c r="E18" s="45" t="s">
        <v>54</v>
      </c>
      <c r="F18" s="44"/>
      <c r="G18" s="46"/>
      <c r="H18" s="110" t="s">
        <v>68</v>
      </c>
      <c r="I18" s="110"/>
      <c r="J18" s="110"/>
      <c r="K18" s="110"/>
      <c r="L18" s="110"/>
      <c r="M18" s="110" t="s">
        <v>72</v>
      </c>
      <c r="N18" s="110"/>
      <c r="O18" s="110"/>
      <c r="P18" s="110"/>
      <c r="Q18" s="110"/>
    </row>
    <row r="19" spans="2:17" ht="22.35" customHeight="1" x14ac:dyDescent="0.2">
      <c r="B19" s="45" t="s">
        <v>57</v>
      </c>
      <c r="C19" s="85" t="str">
        <f>IF(C11="","",C11)</f>
        <v>○○○　○○</v>
      </c>
      <c r="D19" s="52"/>
      <c r="E19" s="85" t="str">
        <f>IF(E11="","",E11)</f>
        <v>090-8765-4321</v>
      </c>
      <c r="F19" s="44"/>
      <c r="G19" s="46"/>
      <c r="H19" s="48" t="s">
        <v>69</v>
      </c>
      <c r="I19" s="49" t="s">
        <v>8</v>
      </c>
      <c r="J19" s="48" t="s">
        <v>70</v>
      </c>
      <c r="K19" s="50" t="s">
        <v>71</v>
      </c>
      <c r="L19" s="45" t="s">
        <v>39</v>
      </c>
      <c r="M19" s="48" t="s">
        <v>69</v>
      </c>
      <c r="N19" s="49" t="s">
        <v>8</v>
      </c>
      <c r="O19" s="48" t="s">
        <v>70</v>
      </c>
      <c r="P19" s="50" t="s">
        <v>71</v>
      </c>
      <c r="Q19" s="45" t="s">
        <v>39</v>
      </c>
    </row>
    <row r="20" spans="2:17" ht="22.35" customHeight="1" x14ac:dyDescent="0.2">
      <c r="B20" s="103" t="s">
        <v>166</v>
      </c>
      <c r="C20" s="104" t="str">
        <f>IF(C12="","",C12)</f>
        <v>○○　○○○</v>
      </c>
      <c r="D20" s="105" t="str">
        <f>IF(D12="","",D12)</f>
        <v>教　員</v>
      </c>
      <c r="E20" s="106"/>
      <c r="F20" s="44"/>
      <c r="G20" s="51">
        <v>1</v>
      </c>
      <c r="H20" s="87" t="s">
        <v>96</v>
      </c>
      <c r="I20" s="88" t="s">
        <v>97</v>
      </c>
      <c r="J20" s="87" t="s">
        <v>98</v>
      </c>
      <c r="K20" s="88" t="s">
        <v>99</v>
      </c>
      <c r="L20" s="89">
        <v>3</v>
      </c>
      <c r="M20" s="87" t="s">
        <v>51</v>
      </c>
      <c r="N20" s="88" t="s">
        <v>100</v>
      </c>
      <c r="O20" s="87" t="s">
        <v>101</v>
      </c>
      <c r="P20" s="88" t="s">
        <v>102</v>
      </c>
      <c r="Q20" s="89">
        <v>3</v>
      </c>
    </row>
    <row r="21" spans="2:17" ht="22.35" customHeight="1" x14ac:dyDescent="0.2">
      <c r="B21" s="108"/>
      <c r="C21" s="109"/>
      <c r="D21" s="109"/>
      <c r="E21" s="108"/>
      <c r="F21" s="44"/>
      <c r="G21" s="51">
        <v>2</v>
      </c>
      <c r="H21" s="87"/>
      <c r="I21" s="88"/>
      <c r="J21" s="87"/>
      <c r="K21" s="88"/>
      <c r="L21" s="89"/>
      <c r="M21" s="87"/>
      <c r="N21" s="88"/>
      <c r="O21" s="87"/>
      <c r="P21" s="88"/>
      <c r="Q21" s="89"/>
    </row>
    <row r="22" spans="2:17" ht="22.35" customHeight="1" x14ac:dyDescent="0.2">
      <c r="B22" s="44"/>
      <c r="E22" s="42"/>
      <c r="F22" s="44"/>
      <c r="G22" s="51">
        <v>3</v>
      </c>
      <c r="H22" s="87"/>
      <c r="I22" s="88"/>
      <c r="J22" s="87"/>
      <c r="K22" s="88"/>
      <c r="L22" s="89"/>
      <c r="M22" s="87"/>
      <c r="N22" s="88"/>
      <c r="O22" s="87"/>
      <c r="P22" s="88"/>
      <c r="Q22" s="89"/>
    </row>
    <row r="23" spans="2:17" ht="22.35" customHeight="1" x14ac:dyDescent="0.2">
      <c r="E23" s="42"/>
      <c r="F23" s="44"/>
      <c r="G23" s="51">
        <v>4</v>
      </c>
      <c r="H23" s="87"/>
      <c r="I23" s="88"/>
      <c r="J23" s="87"/>
      <c r="K23" s="88"/>
      <c r="L23" s="89"/>
      <c r="M23" s="87"/>
      <c r="N23" s="88"/>
      <c r="O23" s="87"/>
      <c r="P23" s="88"/>
      <c r="Q23" s="89"/>
    </row>
    <row r="24" spans="2:17" ht="22.35" customHeight="1" x14ac:dyDescent="0.2">
      <c r="E24" s="42"/>
      <c r="F24" s="44"/>
      <c r="G24" s="51">
        <v>5</v>
      </c>
      <c r="H24" s="87"/>
      <c r="I24" s="88"/>
      <c r="J24" s="87"/>
      <c r="K24" s="88"/>
      <c r="L24" s="89"/>
      <c r="M24" s="87"/>
      <c r="N24" s="88"/>
      <c r="O24" s="87"/>
      <c r="P24" s="88"/>
      <c r="Q24" s="89"/>
    </row>
    <row r="25" spans="2:17" ht="22.35" customHeight="1" x14ac:dyDescent="0.2">
      <c r="E25" s="42"/>
      <c r="F25" s="44"/>
      <c r="G25" s="51">
        <v>6</v>
      </c>
      <c r="H25" s="87"/>
      <c r="I25" s="88"/>
      <c r="J25" s="87"/>
      <c r="K25" s="88"/>
      <c r="L25" s="89"/>
      <c r="M25" s="87"/>
      <c r="N25" s="88"/>
      <c r="O25" s="87"/>
      <c r="P25" s="88"/>
      <c r="Q25" s="89"/>
    </row>
    <row r="26" spans="2:17" ht="22.35" customHeight="1" x14ac:dyDescent="0.2">
      <c r="E26" s="42"/>
      <c r="F26" s="44"/>
      <c r="G26" s="51">
        <v>7</v>
      </c>
      <c r="H26" s="87"/>
      <c r="I26" s="88"/>
      <c r="J26" s="87"/>
      <c r="K26" s="88"/>
      <c r="L26" s="89"/>
      <c r="M26" s="87"/>
      <c r="N26" s="88"/>
      <c r="O26" s="87"/>
      <c r="P26" s="88"/>
      <c r="Q26" s="89"/>
    </row>
    <row r="27" spans="2:17" ht="22.35" customHeight="1" x14ac:dyDescent="0.2">
      <c r="E27" s="42"/>
      <c r="F27" s="44"/>
      <c r="G27" s="51">
        <v>8</v>
      </c>
      <c r="H27" s="87"/>
      <c r="I27" s="88"/>
      <c r="J27" s="87"/>
      <c r="K27" s="88"/>
      <c r="L27" s="89"/>
      <c r="M27" s="87"/>
      <c r="N27" s="88"/>
      <c r="O27" s="87"/>
      <c r="P27" s="88"/>
      <c r="Q27" s="89"/>
    </row>
    <row r="28" spans="2:17" ht="22.35" customHeight="1" x14ac:dyDescent="0.2">
      <c r="E28" s="42"/>
      <c r="F28" s="44"/>
      <c r="G28" s="51">
        <v>9</v>
      </c>
      <c r="H28" s="87"/>
      <c r="I28" s="88"/>
      <c r="J28" s="87"/>
      <c r="K28" s="88"/>
      <c r="L28" s="89"/>
      <c r="M28" s="87"/>
      <c r="N28" s="88"/>
      <c r="O28" s="87"/>
      <c r="P28" s="88"/>
      <c r="Q28" s="89"/>
    </row>
    <row r="29" spans="2:17" ht="22.35" customHeight="1" x14ac:dyDescent="0.2">
      <c r="E29" s="42"/>
      <c r="G29" s="51">
        <v>10</v>
      </c>
      <c r="H29" s="87"/>
      <c r="I29" s="88"/>
      <c r="J29" s="87"/>
      <c r="K29" s="88"/>
      <c r="L29" s="89"/>
      <c r="M29" s="87"/>
      <c r="N29" s="88"/>
      <c r="O29" s="87"/>
      <c r="P29" s="88"/>
      <c r="Q29" s="89"/>
    </row>
    <row r="30" spans="2:17" ht="22.35" customHeight="1" x14ac:dyDescent="0.2">
      <c r="G30" s="51">
        <v>11</v>
      </c>
      <c r="H30" s="87"/>
      <c r="I30" s="88"/>
      <c r="J30" s="87"/>
      <c r="K30" s="88"/>
      <c r="L30" s="89"/>
      <c r="M30" s="87"/>
      <c r="N30" s="88"/>
      <c r="O30" s="87"/>
      <c r="P30" s="88"/>
      <c r="Q30" s="89"/>
    </row>
    <row r="31" spans="2:17" ht="22.35" customHeight="1" x14ac:dyDescent="0.2">
      <c r="G31" s="51">
        <v>12</v>
      </c>
      <c r="H31" s="87"/>
      <c r="I31" s="88"/>
      <c r="J31" s="87"/>
      <c r="K31" s="88"/>
      <c r="L31" s="89"/>
      <c r="M31" s="87"/>
      <c r="N31" s="88"/>
      <c r="O31" s="87"/>
      <c r="P31" s="88"/>
      <c r="Q31" s="89"/>
    </row>
    <row r="32" spans="2:17" ht="22.35" customHeight="1" x14ac:dyDescent="0.2">
      <c r="G32" s="51">
        <v>13</v>
      </c>
      <c r="H32" s="87"/>
      <c r="I32" s="88"/>
      <c r="J32" s="87"/>
      <c r="K32" s="88"/>
      <c r="L32" s="89"/>
      <c r="M32" s="87"/>
      <c r="N32" s="88"/>
      <c r="O32" s="87"/>
      <c r="P32" s="88"/>
      <c r="Q32" s="89"/>
    </row>
    <row r="33" spans="7:17" ht="22.35" customHeight="1" x14ac:dyDescent="0.2">
      <c r="G33" s="51">
        <v>14</v>
      </c>
      <c r="H33" s="87"/>
      <c r="I33" s="88"/>
      <c r="J33" s="87"/>
      <c r="K33" s="88"/>
      <c r="L33" s="89"/>
      <c r="M33" s="87"/>
      <c r="N33" s="88"/>
      <c r="O33" s="87"/>
      <c r="P33" s="88"/>
      <c r="Q33" s="89"/>
    </row>
    <row r="34" spans="7:17" ht="22.35" customHeight="1" x14ac:dyDescent="0.2">
      <c r="G34" s="51">
        <v>15</v>
      </c>
      <c r="H34" s="87"/>
      <c r="I34" s="88"/>
      <c r="J34" s="87"/>
      <c r="K34" s="88"/>
      <c r="L34" s="89"/>
      <c r="M34" s="87"/>
      <c r="N34" s="88"/>
      <c r="O34" s="87"/>
      <c r="P34" s="88"/>
      <c r="Q34" s="89"/>
    </row>
    <row r="35" spans="7:17" ht="22.35" customHeight="1" x14ac:dyDescent="0.2">
      <c r="G35" s="51">
        <v>16</v>
      </c>
      <c r="H35" s="87"/>
      <c r="I35" s="88"/>
      <c r="J35" s="87"/>
      <c r="K35" s="88"/>
      <c r="L35" s="89"/>
      <c r="M35" s="87"/>
      <c r="N35" s="88"/>
      <c r="O35" s="87"/>
      <c r="P35" s="88"/>
      <c r="Q35" s="89"/>
    </row>
    <row r="36" spans="7:17" ht="22.35" customHeight="1" x14ac:dyDescent="0.2">
      <c r="G36" s="51">
        <v>17</v>
      </c>
      <c r="H36" s="87"/>
      <c r="I36" s="88"/>
      <c r="J36" s="87"/>
      <c r="K36" s="88"/>
      <c r="L36" s="89"/>
      <c r="M36" s="87"/>
      <c r="N36" s="88"/>
      <c r="O36" s="87"/>
      <c r="P36" s="88"/>
      <c r="Q36" s="89"/>
    </row>
    <row r="37" spans="7:17" ht="22.35" customHeight="1" x14ac:dyDescent="0.2">
      <c r="G37" s="51">
        <v>18</v>
      </c>
      <c r="H37" s="87"/>
      <c r="I37" s="88"/>
      <c r="J37" s="87"/>
      <c r="K37" s="88"/>
      <c r="L37" s="89"/>
      <c r="M37" s="87"/>
      <c r="N37" s="88"/>
      <c r="O37" s="87"/>
      <c r="P37" s="88"/>
      <c r="Q37" s="89"/>
    </row>
    <row r="38" spans="7:17" ht="22.35" customHeight="1" x14ac:dyDescent="0.2">
      <c r="G38" s="51">
        <v>19</v>
      </c>
      <c r="H38" s="87"/>
      <c r="I38" s="88"/>
      <c r="J38" s="87"/>
      <c r="K38" s="88"/>
      <c r="L38" s="89"/>
      <c r="M38" s="87"/>
      <c r="N38" s="88"/>
      <c r="O38" s="87"/>
      <c r="P38" s="88"/>
      <c r="Q38" s="89"/>
    </row>
    <row r="39" spans="7:17" ht="22.35" customHeight="1" x14ac:dyDescent="0.2">
      <c r="G39" s="51">
        <v>20</v>
      </c>
      <c r="H39" s="87"/>
      <c r="I39" s="88"/>
      <c r="J39" s="87"/>
      <c r="K39" s="88"/>
      <c r="L39" s="89"/>
      <c r="M39" s="87"/>
      <c r="N39" s="88"/>
      <c r="O39" s="87"/>
      <c r="P39" s="88"/>
      <c r="Q39" s="89"/>
    </row>
    <row r="40" spans="7:17" ht="22.35" customHeight="1" x14ac:dyDescent="0.2">
      <c r="G40" s="51">
        <v>21</v>
      </c>
      <c r="H40" s="87"/>
      <c r="I40" s="88"/>
      <c r="J40" s="87"/>
      <c r="K40" s="88"/>
      <c r="L40" s="89"/>
      <c r="M40" s="87"/>
      <c r="N40" s="88"/>
      <c r="O40" s="87"/>
      <c r="P40" s="88"/>
      <c r="Q40" s="89"/>
    </row>
    <row r="41" spans="7:17" ht="22.35" customHeight="1" x14ac:dyDescent="0.2">
      <c r="G41" s="51">
        <v>22</v>
      </c>
      <c r="H41" s="87"/>
      <c r="I41" s="88"/>
      <c r="J41" s="87"/>
      <c r="K41" s="88"/>
      <c r="L41" s="89"/>
      <c r="M41" s="87"/>
      <c r="N41" s="88"/>
      <c r="O41" s="87"/>
      <c r="P41" s="88"/>
      <c r="Q41" s="89"/>
    </row>
    <row r="42" spans="7:17" ht="22.35" customHeight="1" x14ac:dyDescent="0.2">
      <c r="G42" s="51">
        <v>23</v>
      </c>
      <c r="H42" s="87"/>
      <c r="I42" s="88"/>
      <c r="J42" s="87"/>
      <c r="K42" s="88"/>
      <c r="L42" s="89"/>
      <c r="M42" s="87"/>
      <c r="N42" s="88"/>
      <c r="O42" s="87"/>
      <c r="P42" s="88"/>
      <c r="Q42" s="89"/>
    </row>
    <row r="43" spans="7:17" ht="22.35" customHeight="1" x14ac:dyDescent="0.2">
      <c r="G43" s="51">
        <v>24</v>
      </c>
      <c r="H43" s="87"/>
      <c r="I43" s="88"/>
      <c r="J43" s="87"/>
      <c r="K43" s="88"/>
      <c r="L43" s="89"/>
      <c r="M43" s="87"/>
      <c r="N43" s="88"/>
      <c r="O43" s="87"/>
      <c r="P43" s="88"/>
      <c r="Q43" s="89"/>
    </row>
    <row r="44" spans="7:17" ht="22.35" customHeight="1" x14ac:dyDescent="0.2">
      <c r="G44" s="51">
        <v>25</v>
      </c>
      <c r="H44" s="87"/>
      <c r="I44" s="88"/>
      <c r="J44" s="87"/>
      <c r="K44" s="88"/>
      <c r="L44" s="89"/>
      <c r="M44" s="87"/>
      <c r="N44" s="88"/>
      <c r="O44" s="87"/>
      <c r="P44" s="88"/>
      <c r="Q44" s="89"/>
    </row>
    <row r="45" spans="7:17" ht="22.35" customHeight="1" x14ac:dyDescent="0.2">
      <c r="G45" s="51">
        <v>26</v>
      </c>
      <c r="H45" s="87"/>
      <c r="I45" s="88"/>
      <c r="J45" s="87"/>
      <c r="K45" s="88"/>
      <c r="L45" s="89"/>
      <c r="M45" s="87"/>
      <c r="N45" s="88"/>
      <c r="O45" s="87"/>
      <c r="P45" s="88"/>
      <c r="Q45" s="89"/>
    </row>
    <row r="46" spans="7:17" ht="22.35" customHeight="1" x14ac:dyDescent="0.2">
      <c r="G46" s="51">
        <v>27</v>
      </c>
      <c r="H46" s="87"/>
      <c r="I46" s="88"/>
      <c r="J46" s="87"/>
      <c r="K46" s="88"/>
      <c r="L46" s="89"/>
      <c r="M46" s="87"/>
      <c r="N46" s="88"/>
      <c r="O46" s="87"/>
      <c r="P46" s="88"/>
      <c r="Q46" s="89"/>
    </row>
    <row r="47" spans="7:17" ht="22.35" customHeight="1" x14ac:dyDescent="0.2">
      <c r="G47" s="51">
        <v>28</v>
      </c>
      <c r="H47" s="87"/>
      <c r="I47" s="88"/>
      <c r="J47" s="87"/>
      <c r="K47" s="88"/>
      <c r="L47" s="89"/>
      <c r="M47" s="87"/>
      <c r="N47" s="88"/>
      <c r="O47" s="87"/>
      <c r="P47" s="88"/>
      <c r="Q47" s="89"/>
    </row>
    <row r="48" spans="7:17" ht="22.35" customHeight="1" x14ac:dyDescent="0.2">
      <c r="G48" s="51">
        <v>29</v>
      </c>
      <c r="H48" s="87"/>
      <c r="I48" s="88"/>
      <c r="J48" s="87"/>
      <c r="K48" s="88"/>
      <c r="L48" s="89"/>
      <c r="M48" s="87"/>
      <c r="N48" s="88"/>
      <c r="O48" s="87"/>
      <c r="P48" s="88"/>
      <c r="Q48" s="89"/>
    </row>
    <row r="49" spans="7:17" ht="22.35" customHeight="1" x14ac:dyDescent="0.2">
      <c r="G49" s="51">
        <v>30</v>
      </c>
      <c r="H49" s="87"/>
      <c r="I49" s="88"/>
      <c r="J49" s="87"/>
      <c r="K49" s="88"/>
      <c r="L49" s="89"/>
      <c r="M49" s="87"/>
      <c r="N49" s="88"/>
      <c r="O49" s="87"/>
      <c r="P49" s="88"/>
      <c r="Q49" s="89"/>
    </row>
  </sheetData>
  <mergeCells count="5">
    <mergeCell ref="M10:Q10"/>
    <mergeCell ref="H18:L18"/>
    <mergeCell ref="M18:Q18"/>
    <mergeCell ref="C2:E2"/>
    <mergeCell ref="H10:L10"/>
  </mergeCells>
  <phoneticPr fontId="1"/>
  <dataValidations count="3">
    <dataValidation type="list" allowBlank="1" showInputMessage="1" showErrorMessage="1" sqref="L12:L15 Q12:Q15 L20:L49 Q20:Q49">
      <formula1>"3,2,1"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D12:D13 D20:D21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C2" sqref="C2:E2"/>
    </sheetView>
  </sheetViews>
  <sheetFormatPr defaultColWidth="8.88671875" defaultRowHeight="22.35" customHeight="1" x14ac:dyDescent="0.2"/>
  <cols>
    <col min="1" max="1" width="4.44140625" style="41" customWidth="1"/>
    <col min="2" max="2" width="14.44140625" style="42" customWidth="1"/>
    <col min="3" max="3" width="22.33203125" style="42" customWidth="1"/>
    <col min="4" max="4" width="11.44140625" style="42" customWidth="1"/>
    <col min="5" max="5" width="22.88671875" style="43" customWidth="1"/>
    <col min="6" max="6" width="6.109375" style="42" customWidth="1"/>
    <col min="7" max="7" width="4.88671875" style="41" customWidth="1"/>
    <col min="8" max="11" width="10" style="41" customWidth="1"/>
    <col min="12" max="12" width="6.88671875" style="41" customWidth="1"/>
    <col min="13" max="16" width="10" style="41" customWidth="1"/>
    <col min="17" max="17" width="6.88671875" style="41" customWidth="1"/>
    <col min="18" max="16384" width="8.88671875" style="41"/>
  </cols>
  <sheetData>
    <row r="1" spans="2:17" ht="12.6" customHeight="1" x14ac:dyDescent="0.2"/>
    <row r="2" spans="2:17" ht="22.35" customHeight="1" x14ac:dyDescent="0.2">
      <c r="B2" s="47" t="s">
        <v>82</v>
      </c>
      <c r="C2" s="111" t="s">
        <v>159</v>
      </c>
      <c r="D2" s="112"/>
      <c r="E2" s="113"/>
    </row>
    <row r="3" spans="2:17" ht="22.35" customHeight="1" x14ac:dyDescent="0.2">
      <c r="B3" s="90" t="s">
        <v>59</v>
      </c>
      <c r="G3" s="44"/>
      <c r="H3" s="44"/>
      <c r="I3" s="44"/>
    </row>
    <row r="4" spans="2:17" ht="22.35" customHeight="1" x14ac:dyDescent="0.2">
      <c r="B4" s="47" t="s">
        <v>65</v>
      </c>
      <c r="C4" s="82" t="s">
        <v>88</v>
      </c>
      <c r="D4" s="47" t="s">
        <v>52</v>
      </c>
      <c r="E4" s="85" t="s">
        <v>90</v>
      </c>
      <c r="F4" s="44"/>
      <c r="H4" s="62"/>
      <c r="I4" s="41" t="s">
        <v>79</v>
      </c>
    </row>
    <row r="5" spans="2:17" ht="22.35" customHeight="1" x14ac:dyDescent="0.2">
      <c r="B5" s="47" t="s">
        <v>66</v>
      </c>
      <c r="C5" s="83" t="s">
        <v>89</v>
      </c>
      <c r="D5" s="47" t="s">
        <v>53</v>
      </c>
      <c r="E5" s="85" t="s">
        <v>91</v>
      </c>
      <c r="F5" s="44"/>
      <c r="H5" s="53"/>
      <c r="I5" s="41" t="s">
        <v>78</v>
      </c>
    </row>
    <row r="6" spans="2:17" ht="22.35" customHeight="1" x14ac:dyDescent="0.2">
      <c r="B6" s="47" t="s">
        <v>64</v>
      </c>
      <c r="C6" s="84">
        <f ca="1">TODAY()</f>
        <v>44682</v>
      </c>
      <c r="E6" s="63" t="s">
        <v>77</v>
      </c>
      <c r="F6" s="44"/>
    </row>
    <row r="7" spans="2:17" ht="22.35" customHeight="1" x14ac:dyDescent="0.2">
      <c r="E7" s="42"/>
    </row>
    <row r="8" spans="2:17" ht="22.35" customHeight="1" x14ac:dyDescent="0.2">
      <c r="E8" s="42"/>
    </row>
    <row r="9" spans="2:17" ht="22.35" customHeight="1" x14ac:dyDescent="0.2">
      <c r="B9" s="91" t="s">
        <v>138</v>
      </c>
      <c r="C9" s="41"/>
      <c r="G9" s="90" t="s">
        <v>67</v>
      </c>
      <c r="H9" s="44"/>
      <c r="I9" s="90" t="str">
        <f>B9</f>
        <v>女子1年団体</v>
      </c>
    </row>
    <row r="10" spans="2:17" ht="22.35" customHeight="1" x14ac:dyDescent="0.2">
      <c r="B10" s="47"/>
      <c r="C10" s="47" t="s">
        <v>58</v>
      </c>
      <c r="D10" s="47" t="s">
        <v>60</v>
      </c>
      <c r="E10" s="47" t="s">
        <v>54</v>
      </c>
      <c r="F10" s="44"/>
      <c r="G10" s="46"/>
      <c r="H10" s="110" t="s">
        <v>68</v>
      </c>
      <c r="I10" s="110"/>
      <c r="J10" s="110"/>
      <c r="K10" s="110"/>
      <c r="L10" s="110"/>
      <c r="M10" s="110" t="s">
        <v>72</v>
      </c>
      <c r="N10" s="110"/>
      <c r="O10" s="110"/>
      <c r="P10" s="110"/>
      <c r="Q10" s="110"/>
    </row>
    <row r="11" spans="2:17" ht="22.35" customHeight="1" x14ac:dyDescent="0.2">
      <c r="B11" s="47" t="s">
        <v>57</v>
      </c>
      <c r="C11" s="85" t="s">
        <v>92</v>
      </c>
      <c r="D11" s="52"/>
      <c r="E11" s="85" t="s">
        <v>95</v>
      </c>
      <c r="F11" s="44"/>
      <c r="G11" s="46"/>
      <c r="H11" s="48" t="s">
        <v>69</v>
      </c>
      <c r="I11" s="49" t="s">
        <v>8</v>
      </c>
      <c r="J11" s="48" t="s">
        <v>70</v>
      </c>
      <c r="K11" s="50" t="s">
        <v>71</v>
      </c>
      <c r="L11" s="47" t="s">
        <v>39</v>
      </c>
      <c r="M11" s="48" t="s">
        <v>69</v>
      </c>
      <c r="N11" s="49" t="s">
        <v>8</v>
      </c>
      <c r="O11" s="48" t="s">
        <v>70</v>
      </c>
      <c r="P11" s="50" t="s">
        <v>71</v>
      </c>
      <c r="Q11" s="47" t="s">
        <v>39</v>
      </c>
    </row>
    <row r="12" spans="2:17" ht="22.35" customHeight="1" x14ac:dyDescent="0.2">
      <c r="B12" s="47" t="s">
        <v>55</v>
      </c>
      <c r="C12" s="85" t="s">
        <v>93</v>
      </c>
      <c r="D12" s="86" t="s">
        <v>76</v>
      </c>
      <c r="E12" s="52"/>
      <c r="F12" s="44"/>
      <c r="G12" s="51">
        <v>1</v>
      </c>
      <c r="H12" s="87" t="s">
        <v>51</v>
      </c>
      <c r="I12" s="88" t="s">
        <v>105</v>
      </c>
      <c r="J12" s="87" t="s">
        <v>107</v>
      </c>
      <c r="K12" s="88" t="s">
        <v>106</v>
      </c>
      <c r="L12" s="89">
        <v>1</v>
      </c>
      <c r="M12" s="87" t="s">
        <v>96</v>
      </c>
      <c r="N12" s="88" t="s">
        <v>108</v>
      </c>
      <c r="O12" s="87" t="s">
        <v>98</v>
      </c>
      <c r="P12" s="88" t="s">
        <v>109</v>
      </c>
      <c r="Q12" s="89">
        <v>1</v>
      </c>
    </row>
    <row r="13" spans="2:17" ht="22.35" customHeight="1" x14ac:dyDescent="0.2">
      <c r="B13" s="47" t="s">
        <v>56</v>
      </c>
      <c r="C13" s="85" t="s">
        <v>94</v>
      </c>
      <c r="D13" s="86" t="s">
        <v>62</v>
      </c>
      <c r="E13" s="52"/>
      <c r="F13" s="44"/>
      <c r="G13" s="51">
        <v>2</v>
      </c>
      <c r="H13" s="87"/>
      <c r="I13" s="88"/>
      <c r="J13" s="87"/>
      <c r="K13" s="88"/>
      <c r="L13" s="89"/>
      <c r="M13" s="87"/>
      <c r="N13" s="88"/>
      <c r="O13" s="87"/>
      <c r="P13" s="88"/>
      <c r="Q13" s="89"/>
    </row>
    <row r="14" spans="2:17" ht="22.35" customHeight="1" x14ac:dyDescent="0.2">
      <c r="E14" s="42"/>
      <c r="G14" s="51">
        <v>3</v>
      </c>
      <c r="H14" s="87"/>
      <c r="I14" s="88"/>
      <c r="J14" s="87"/>
      <c r="K14" s="88"/>
      <c r="L14" s="89"/>
      <c r="M14" s="87"/>
      <c r="N14" s="88"/>
      <c r="O14" s="87"/>
      <c r="P14" s="88"/>
      <c r="Q14" s="89"/>
    </row>
    <row r="15" spans="2:17" ht="22.35" customHeight="1" x14ac:dyDescent="0.2">
      <c r="E15" s="42"/>
      <c r="G15" s="51">
        <v>4</v>
      </c>
      <c r="H15" s="87"/>
      <c r="I15" s="88"/>
      <c r="J15" s="87"/>
      <c r="K15" s="88"/>
      <c r="L15" s="89"/>
      <c r="M15" s="87"/>
      <c r="N15" s="88"/>
      <c r="O15" s="87"/>
      <c r="P15" s="88"/>
      <c r="Q15" s="89"/>
    </row>
    <row r="16" spans="2:17" ht="9" customHeight="1" x14ac:dyDescent="0.2">
      <c r="E16" s="42"/>
      <c r="G16" s="44"/>
      <c r="H16" s="44"/>
      <c r="I16" s="44"/>
    </row>
    <row r="17" spans="2:17" ht="22.35" customHeight="1" x14ac:dyDescent="0.15">
      <c r="B17" s="90" t="s">
        <v>139</v>
      </c>
      <c r="D17" s="181" t="s">
        <v>84</v>
      </c>
      <c r="E17" s="181"/>
      <c r="G17" s="90" t="s">
        <v>67</v>
      </c>
      <c r="H17" s="44"/>
      <c r="I17" s="90" t="str">
        <f>B17</f>
        <v>女子1年個人</v>
      </c>
    </row>
    <row r="18" spans="2:17" ht="22.35" customHeight="1" x14ac:dyDescent="0.2">
      <c r="B18" s="47"/>
      <c r="C18" s="47" t="s">
        <v>58</v>
      </c>
      <c r="D18" s="47" t="s">
        <v>60</v>
      </c>
      <c r="E18" s="47" t="s">
        <v>54</v>
      </c>
      <c r="F18" s="44"/>
      <c r="G18" s="46"/>
      <c r="H18" s="110" t="s">
        <v>68</v>
      </c>
      <c r="I18" s="110"/>
      <c r="J18" s="110"/>
      <c r="K18" s="110"/>
      <c r="L18" s="110"/>
      <c r="M18" s="110" t="s">
        <v>72</v>
      </c>
      <c r="N18" s="110"/>
      <c r="O18" s="110"/>
      <c r="P18" s="110"/>
      <c r="Q18" s="110"/>
    </row>
    <row r="19" spans="2:17" ht="22.35" customHeight="1" x14ac:dyDescent="0.2">
      <c r="B19" s="47" t="s">
        <v>57</v>
      </c>
      <c r="C19" s="85" t="str">
        <f>IF(C11="","",C11)</f>
        <v>○○○　○○</v>
      </c>
      <c r="D19" s="52"/>
      <c r="E19" s="85" t="str">
        <f>IF(E11="","",E11)</f>
        <v>090-8765-4321</v>
      </c>
      <c r="F19" s="44"/>
      <c r="G19" s="46"/>
      <c r="H19" s="48" t="s">
        <v>69</v>
      </c>
      <c r="I19" s="49" t="s">
        <v>8</v>
      </c>
      <c r="J19" s="48" t="s">
        <v>70</v>
      </c>
      <c r="K19" s="50" t="s">
        <v>71</v>
      </c>
      <c r="L19" s="47" t="s">
        <v>39</v>
      </c>
      <c r="M19" s="48" t="s">
        <v>69</v>
      </c>
      <c r="N19" s="49" t="s">
        <v>8</v>
      </c>
      <c r="O19" s="48" t="s">
        <v>70</v>
      </c>
      <c r="P19" s="50" t="s">
        <v>71</v>
      </c>
      <c r="Q19" s="47" t="s">
        <v>39</v>
      </c>
    </row>
    <row r="20" spans="2:17" ht="22.35" customHeight="1" x14ac:dyDescent="0.2">
      <c r="B20" s="47" t="s">
        <v>55</v>
      </c>
      <c r="C20" s="85" t="str">
        <f>IF(C12="","",C12)</f>
        <v>○○　○○○</v>
      </c>
      <c r="D20" s="86" t="str">
        <f>IF(D12="","",D12)</f>
        <v>教　員</v>
      </c>
      <c r="E20" s="52"/>
      <c r="F20" s="44"/>
      <c r="G20" s="51">
        <v>1</v>
      </c>
      <c r="H20" s="87" t="s">
        <v>51</v>
      </c>
      <c r="I20" s="88" t="s">
        <v>105</v>
      </c>
      <c r="J20" s="87" t="s">
        <v>107</v>
      </c>
      <c r="K20" s="88" t="s">
        <v>106</v>
      </c>
      <c r="L20" s="89">
        <v>1</v>
      </c>
      <c r="M20" s="87" t="s">
        <v>96</v>
      </c>
      <c r="N20" s="88" t="s">
        <v>108</v>
      </c>
      <c r="O20" s="87" t="s">
        <v>98</v>
      </c>
      <c r="P20" s="88" t="s">
        <v>109</v>
      </c>
      <c r="Q20" s="89">
        <v>1</v>
      </c>
    </row>
    <row r="21" spans="2:17" ht="22.35" customHeight="1" x14ac:dyDescent="0.2">
      <c r="B21" s="47" t="s">
        <v>56</v>
      </c>
      <c r="C21" s="85" t="str">
        <f>IF(C13="","",C13)</f>
        <v>○○　○</v>
      </c>
      <c r="D21" s="86" t="str">
        <f>IF(D13="","",D13)</f>
        <v>教員外</v>
      </c>
      <c r="E21" s="52"/>
      <c r="F21" s="44"/>
      <c r="G21" s="51">
        <v>2</v>
      </c>
      <c r="H21" s="87"/>
      <c r="I21" s="88"/>
      <c r="J21" s="87"/>
      <c r="K21" s="88"/>
      <c r="L21" s="89"/>
      <c r="M21" s="87"/>
      <c r="N21" s="88"/>
      <c r="O21" s="87"/>
      <c r="P21" s="88"/>
      <c r="Q21" s="89"/>
    </row>
    <row r="22" spans="2:17" ht="22.35" customHeight="1" x14ac:dyDescent="0.2">
      <c r="B22" s="44"/>
      <c r="E22" s="42"/>
      <c r="F22" s="44"/>
      <c r="G22" s="51">
        <v>3</v>
      </c>
      <c r="H22" s="87"/>
      <c r="I22" s="88"/>
      <c r="J22" s="87"/>
      <c r="K22" s="88"/>
      <c r="L22" s="89"/>
      <c r="M22" s="87"/>
      <c r="N22" s="88"/>
      <c r="O22" s="87"/>
      <c r="P22" s="88"/>
      <c r="Q22" s="89"/>
    </row>
    <row r="23" spans="2:17" ht="22.35" customHeight="1" x14ac:dyDescent="0.2">
      <c r="E23" s="42"/>
      <c r="F23" s="44"/>
      <c r="G23" s="51">
        <v>4</v>
      </c>
      <c r="H23" s="87"/>
      <c r="I23" s="88"/>
      <c r="J23" s="87"/>
      <c r="K23" s="88"/>
      <c r="L23" s="89"/>
      <c r="M23" s="87"/>
      <c r="N23" s="88"/>
      <c r="O23" s="87"/>
      <c r="P23" s="88"/>
      <c r="Q23" s="89"/>
    </row>
    <row r="24" spans="2:17" ht="22.35" customHeight="1" x14ac:dyDescent="0.2">
      <c r="E24" s="42"/>
      <c r="F24" s="44"/>
      <c r="G24" s="51">
        <v>5</v>
      </c>
      <c r="H24" s="87"/>
      <c r="I24" s="88"/>
      <c r="J24" s="87"/>
      <c r="K24" s="88"/>
      <c r="L24" s="89"/>
      <c r="M24" s="87"/>
      <c r="N24" s="88"/>
      <c r="O24" s="87"/>
      <c r="P24" s="88"/>
      <c r="Q24" s="89"/>
    </row>
    <row r="25" spans="2:17" ht="22.35" customHeight="1" x14ac:dyDescent="0.2">
      <c r="E25" s="42"/>
      <c r="F25" s="44"/>
      <c r="G25" s="51">
        <v>6</v>
      </c>
      <c r="H25" s="87"/>
      <c r="I25" s="88"/>
      <c r="J25" s="87"/>
      <c r="K25" s="88"/>
      <c r="L25" s="89"/>
      <c r="M25" s="87"/>
      <c r="N25" s="88"/>
      <c r="O25" s="87"/>
      <c r="P25" s="88"/>
      <c r="Q25" s="89"/>
    </row>
    <row r="26" spans="2:17" ht="22.35" customHeight="1" x14ac:dyDescent="0.2">
      <c r="E26" s="42"/>
      <c r="F26" s="44"/>
      <c r="G26" s="51">
        <v>7</v>
      </c>
      <c r="H26" s="87"/>
      <c r="I26" s="88"/>
      <c r="J26" s="87"/>
      <c r="K26" s="88"/>
      <c r="L26" s="89"/>
      <c r="M26" s="87"/>
      <c r="N26" s="88"/>
      <c r="O26" s="87"/>
      <c r="P26" s="88"/>
      <c r="Q26" s="89"/>
    </row>
    <row r="27" spans="2:17" ht="22.35" customHeight="1" x14ac:dyDescent="0.2">
      <c r="E27" s="42"/>
      <c r="F27" s="44"/>
      <c r="G27" s="51">
        <v>8</v>
      </c>
      <c r="H27" s="87"/>
      <c r="I27" s="88"/>
      <c r="J27" s="87"/>
      <c r="K27" s="88"/>
      <c r="L27" s="89"/>
      <c r="M27" s="87"/>
      <c r="N27" s="88"/>
      <c r="O27" s="87"/>
      <c r="P27" s="88"/>
      <c r="Q27" s="89"/>
    </row>
    <row r="28" spans="2:17" ht="22.35" customHeight="1" x14ac:dyDescent="0.2">
      <c r="E28" s="42"/>
      <c r="F28" s="44"/>
      <c r="G28" s="51">
        <v>9</v>
      </c>
      <c r="H28" s="87"/>
      <c r="I28" s="88"/>
      <c r="J28" s="87"/>
      <c r="K28" s="88"/>
      <c r="L28" s="89"/>
      <c r="M28" s="87"/>
      <c r="N28" s="88"/>
      <c r="O28" s="87"/>
      <c r="P28" s="88"/>
      <c r="Q28" s="89"/>
    </row>
    <row r="29" spans="2:17" ht="22.35" customHeight="1" x14ac:dyDescent="0.2">
      <c r="E29" s="42"/>
      <c r="G29" s="51">
        <v>10</v>
      </c>
      <c r="H29" s="87"/>
      <c r="I29" s="88"/>
      <c r="J29" s="87"/>
      <c r="K29" s="88"/>
      <c r="L29" s="89"/>
      <c r="M29" s="87"/>
      <c r="N29" s="88"/>
      <c r="O29" s="87"/>
      <c r="P29" s="88"/>
      <c r="Q29" s="89"/>
    </row>
    <row r="30" spans="2:17" ht="22.35" customHeight="1" x14ac:dyDescent="0.2">
      <c r="G30" s="51">
        <v>11</v>
      </c>
      <c r="H30" s="87"/>
      <c r="I30" s="88"/>
      <c r="J30" s="87"/>
      <c r="K30" s="88"/>
      <c r="L30" s="89"/>
      <c r="M30" s="87"/>
      <c r="N30" s="88"/>
      <c r="O30" s="87"/>
      <c r="P30" s="88"/>
      <c r="Q30" s="89"/>
    </row>
    <row r="31" spans="2:17" ht="22.35" customHeight="1" x14ac:dyDescent="0.2">
      <c r="G31" s="51">
        <v>12</v>
      </c>
      <c r="H31" s="87"/>
      <c r="I31" s="88"/>
      <c r="J31" s="87"/>
      <c r="K31" s="88"/>
      <c r="L31" s="89"/>
      <c r="M31" s="87"/>
      <c r="N31" s="88"/>
      <c r="O31" s="87"/>
      <c r="P31" s="88"/>
      <c r="Q31" s="89"/>
    </row>
    <row r="32" spans="2:17" ht="22.35" customHeight="1" x14ac:dyDescent="0.2">
      <c r="G32" s="51">
        <v>13</v>
      </c>
      <c r="H32" s="87"/>
      <c r="I32" s="88"/>
      <c r="J32" s="87"/>
      <c r="K32" s="88"/>
      <c r="L32" s="89"/>
      <c r="M32" s="87"/>
      <c r="N32" s="88"/>
      <c r="O32" s="87"/>
      <c r="P32" s="88"/>
      <c r="Q32" s="89"/>
    </row>
    <row r="33" spans="7:17" ht="22.35" customHeight="1" x14ac:dyDescent="0.2">
      <c r="G33" s="51">
        <v>14</v>
      </c>
      <c r="H33" s="87"/>
      <c r="I33" s="88"/>
      <c r="J33" s="87"/>
      <c r="K33" s="88"/>
      <c r="L33" s="89"/>
      <c r="M33" s="87"/>
      <c r="N33" s="88"/>
      <c r="O33" s="87"/>
      <c r="P33" s="88"/>
      <c r="Q33" s="89"/>
    </row>
    <row r="34" spans="7:17" ht="22.35" customHeight="1" x14ac:dyDescent="0.2">
      <c r="G34" s="51">
        <v>15</v>
      </c>
      <c r="H34" s="87"/>
      <c r="I34" s="88"/>
      <c r="J34" s="87"/>
      <c r="K34" s="88"/>
      <c r="L34" s="89"/>
      <c r="M34" s="87"/>
      <c r="N34" s="88"/>
      <c r="O34" s="87"/>
      <c r="P34" s="88"/>
      <c r="Q34" s="89"/>
    </row>
    <row r="35" spans="7:17" ht="22.35" customHeight="1" x14ac:dyDescent="0.2">
      <c r="G35" s="51">
        <v>16</v>
      </c>
      <c r="H35" s="87"/>
      <c r="I35" s="88"/>
      <c r="J35" s="87"/>
      <c r="K35" s="88"/>
      <c r="L35" s="89"/>
      <c r="M35" s="87"/>
      <c r="N35" s="88"/>
      <c r="O35" s="87"/>
      <c r="P35" s="88"/>
      <c r="Q35" s="89"/>
    </row>
    <row r="36" spans="7:17" ht="22.35" customHeight="1" x14ac:dyDescent="0.2">
      <c r="G36" s="51">
        <v>17</v>
      </c>
      <c r="H36" s="87"/>
      <c r="I36" s="88"/>
      <c r="J36" s="87"/>
      <c r="K36" s="88"/>
      <c r="L36" s="89"/>
      <c r="M36" s="87"/>
      <c r="N36" s="88"/>
      <c r="O36" s="87"/>
      <c r="P36" s="88"/>
      <c r="Q36" s="89"/>
    </row>
    <row r="37" spans="7:17" ht="22.35" customHeight="1" x14ac:dyDescent="0.2">
      <c r="G37" s="51">
        <v>18</v>
      </c>
      <c r="H37" s="87"/>
      <c r="I37" s="88"/>
      <c r="J37" s="87"/>
      <c r="K37" s="88"/>
      <c r="L37" s="89"/>
      <c r="M37" s="87"/>
      <c r="N37" s="88"/>
      <c r="O37" s="87"/>
      <c r="P37" s="88"/>
      <c r="Q37" s="89"/>
    </row>
    <row r="38" spans="7:17" ht="22.35" customHeight="1" x14ac:dyDescent="0.2">
      <c r="G38" s="51">
        <v>19</v>
      </c>
      <c r="H38" s="87"/>
      <c r="I38" s="88"/>
      <c r="J38" s="87"/>
      <c r="K38" s="88"/>
      <c r="L38" s="89"/>
      <c r="M38" s="87"/>
      <c r="N38" s="88"/>
      <c r="O38" s="87"/>
      <c r="P38" s="88"/>
      <c r="Q38" s="89"/>
    </row>
    <row r="39" spans="7:17" ht="22.35" customHeight="1" x14ac:dyDescent="0.2">
      <c r="G39" s="51">
        <v>20</v>
      </c>
      <c r="H39" s="87"/>
      <c r="I39" s="88"/>
      <c r="J39" s="87"/>
      <c r="K39" s="88"/>
      <c r="L39" s="89"/>
      <c r="M39" s="87"/>
      <c r="N39" s="88"/>
      <c r="O39" s="87"/>
      <c r="P39" s="88"/>
      <c r="Q39" s="89"/>
    </row>
    <row r="40" spans="7:17" ht="22.35" customHeight="1" x14ac:dyDescent="0.2">
      <c r="G40" s="51">
        <v>21</v>
      </c>
      <c r="H40" s="87"/>
      <c r="I40" s="88"/>
      <c r="J40" s="87"/>
      <c r="K40" s="88"/>
      <c r="L40" s="89"/>
      <c r="M40" s="87"/>
      <c r="N40" s="88"/>
      <c r="O40" s="87"/>
      <c r="P40" s="88"/>
      <c r="Q40" s="89"/>
    </row>
    <row r="41" spans="7:17" ht="22.35" customHeight="1" x14ac:dyDescent="0.2">
      <c r="G41" s="51">
        <v>22</v>
      </c>
      <c r="H41" s="87"/>
      <c r="I41" s="88"/>
      <c r="J41" s="87"/>
      <c r="K41" s="88"/>
      <c r="L41" s="89"/>
      <c r="M41" s="87"/>
      <c r="N41" s="88"/>
      <c r="O41" s="87"/>
      <c r="P41" s="88"/>
      <c r="Q41" s="89"/>
    </row>
    <row r="42" spans="7:17" ht="22.35" customHeight="1" x14ac:dyDescent="0.2">
      <c r="G42" s="51">
        <v>23</v>
      </c>
      <c r="H42" s="87"/>
      <c r="I42" s="88"/>
      <c r="J42" s="87"/>
      <c r="K42" s="88"/>
      <c r="L42" s="89"/>
      <c r="M42" s="87"/>
      <c r="N42" s="88"/>
      <c r="O42" s="87"/>
      <c r="P42" s="88"/>
      <c r="Q42" s="89"/>
    </row>
    <row r="43" spans="7:17" ht="22.35" customHeight="1" x14ac:dyDescent="0.2">
      <c r="G43" s="51">
        <v>24</v>
      </c>
      <c r="H43" s="87"/>
      <c r="I43" s="88"/>
      <c r="J43" s="87"/>
      <c r="K43" s="88"/>
      <c r="L43" s="89"/>
      <c r="M43" s="87"/>
      <c r="N43" s="88"/>
      <c r="O43" s="87"/>
      <c r="P43" s="88"/>
      <c r="Q43" s="89"/>
    </row>
    <row r="44" spans="7:17" ht="22.35" customHeight="1" x14ac:dyDescent="0.2">
      <c r="G44" s="51">
        <v>25</v>
      </c>
      <c r="H44" s="87"/>
      <c r="I44" s="88"/>
      <c r="J44" s="87"/>
      <c r="K44" s="88"/>
      <c r="L44" s="89"/>
      <c r="M44" s="87"/>
      <c r="N44" s="88"/>
      <c r="O44" s="87"/>
      <c r="P44" s="88"/>
      <c r="Q44" s="89"/>
    </row>
    <row r="45" spans="7:17" ht="22.35" customHeight="1" x14ac:dyDescent="0.2">
      <c r="G45" s="51">
        <v>26</v>
      </c>
      <c r="H45" s="87"/>
      <c r="I45" s="88"/>
      <c r="J45" s="87"/>
      <c r="K45" s="88"/>
      <c r="L45" s="89"/>
      <c r="M45" s="87"/>
      <c r="N45" s="88"/>
      <c r="O45" s="87"/>
      <c r="P45" s="88"/>
      <c r="Q45" s="89"/>
    </row>
    <row r="46" spans="7:17" ht="22.35" customHeight="1" x14ac:dyDescent="0.2">
      <c r="G46" s="51">
        <v>27</v>
      </c>
      <c r="H46" s="87"/>
      <c r="I46" s="88"/>
      <c r="J46" s="87"/>
      <c r="K46" s="88"/>
      <c r="L46" s="89"/>
      <c r="M46" s="87"/>
      <c r="N46" s="88"/>
      <c r="O46" s="87"/>
      <c r="P46" s="88"/>
      <c r="Q46" s="89"/>
    </row>
    <row r="47" spans="7:17" ht="22.35" customHeight="1" x14ac:dyDescent="0.2">
      <c r="G47" s="51">
        <v>28</v>
      </c>
      <c r="H47" s="87"/>
      <c r="I47" s="88"/>
      <c r="J47" s="87"/>
      <c r="K47" s="88"/>
      <c r="L47" s="89"/>
      <c r="M47" s="87"/>
      <c r="N47" s="88"/>
      <c r="O47" s="87"/>
      <c r="P47" s="88"/>
      <c r="Q47" s="89"/>
    </row>
    <row r="48" spans="7:17" ht="22.35" customHeight="1" x14ac:dyDescent="0.2">
      <c r="G48" s="51">
        <v>29</v>
      </c>
      <c r="H48" s="87"/>
      <c r="I48" s="88"/>
      <c r="J48" s="87"/>
      <c r="K48" s="88"/>
      <c r="L48" s="89"/>
      <c r="M48" s="87"/>
      <c r="N48" s="88"/>
      <c r="O48" s="87"/>
      <c r="P48" s="88"/>
      <c r="Q48" s="89"/>
    </row>
    <row r="49" spans="7:17" ht="22.35" customHeight="1" x14ac:dyDescent="0.2">
      <c r="G49" s="51">
        <v>30</v>
      </c>
      <c r="H49" s="87"/>
      <c r="I49" s="88"/>
      <c r="J49" s="87"/>
      <c r="K49" s="88"/>
      <c r="L49" s="89"/>
      <c r="M49" s="87"/>
      <c r="N49" s="88"/>
      <c r="O49" s="87"/>
      <c r="P49" s="88"/>
      <c r="Q49" s="89"/>
    </row>
  </sheetData>
  <sheetProtection sheet="1" objects="1" scenarios="1"/>
  <mergeCells count="6">
    <mergeCell ref="C2:E2"/>
    <mergeCell ref="H10:L10"/>
    <mergeCell ref="M10:Q10"/>
    <mergeCell ref="H18:L18"/>
    <mergeCell ref="M18:Q18"/>
    <mergeCell ref="D17:E17"/>
  </mergeCells>
  <phoneticPr fontId="1"/>
  <dataValidations count="3">
    <dataValidation type="list" allowBlank="1" showInputMessage="1" showErrorMessage="1" sqref="L12:L15 Q12:Q15 L20:L49 Q20:Q49">
      <formula1>"3,2,1"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D12:D13 D20:D21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30"/>
  <sheetViews>
    <sheetView showGridLines="0" view="pageBreakPreview" zoomScale="70" zoomScaleNormal="50" zoomScaleSheetLayoutView="70" workbookViewId="0">
      <selection activeCell="A2" sqref="A2:H2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32" t="str">
        <f>"【"&amp;【女子1年入力】!C2&amp;" 】"</f>
        <v>【　　　第４８回那覇地区中学校新人ソフトテニス大会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74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【女子1年入力】!C4</f>
        <v>○○</v>
      </c>
      <c r="D4" s="164" t="s">
        <v>11</v>
      </c>
      <c r="E4" s="165"/>
      <c r="F4" s="154" t="str">
        <f>"電話番号→　"&amp;【女子1年入力】!E4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"&amp;【女子1年入力】!E5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【女子1年入力】!C11</f>
        <v>○○○　○○</v>
      </c>
      <c r="D6" s="115"/>
      <c r="E6" s="137"/>
      <c r="F6" s="139" t="str">
        <f>"携帯番号→　"&amp;【女子1年入力】!E11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31.5" customHeight="1" x14ac:dyDescent="0.2">
      <c r="A8" s="145" t="s">
        <v>3</v>
      </c>
      <c r="B8" s="146"/>
      <c r="C8" s="173" t="str">
        <f>IF(【女子1年入力】!C12="","",【女子1年入力】!C12)</f>
        <v>○○　○○○</v>
      </c>
      <c r="D8" s="174"/>
      <c r="E8" s="174"/>
      <c r="F8" s="175" t="str">
        <f>IF(【女子1年入力】!D12="","","（"&amp;【女子1年入力】!D12&amp;"）")</f>
        <v>（教　員）</v>
      </c>
      <c r="G8" s="175"/>
      <c r="H8" s="176"/>
    </row>
    <row r="9" spans="1:17" ht="31.5" customHeight="1" x14ac:dyDescent="0.2">
      <c r="A9" s="147"/>
      <c r="B9" s="148"/>
      <c r="C9" s="173" t="str">
        <f>IF(【女子1年入力】!C13="","",【女子1年入力】!C13)</f>
        <v>○○　○</v>
      </c>
      <c r="D9" s="174"/>
      <c r="E9" s="174"/>
      <c r="F9" s="175" t="str">
        <f>IF(【女子1年入力】!D13="","","（"&amp;【女子1年入力】!D13&amp;"）")</f>
        <v>（教員外）</v>
      </c>
      <c r="G9" s="175"/>
      <c r="H9" s="176"/>
    </row>
    <row r="10" spans="1:17" ht="16.2" customHeight="1" x14ac:dyDescent="0.2">
      <c r="A10" s="1"/>
      <c r="B10" s="1"/>
      <c r="C10" s="122" t="s">
        <v>42</v>
      </c>
      <c r="D10" s="122"/>
      <c r="E10" s="122"/>
      <c r="F10" s="122"/>
      <c r="G10" s="122"/>
    </row>
    <row r="11" spans="1:17" ht="27" customHeight="1" x14ac:dyDescent="0.2">
      <c r="A11" s="157" t="s">
        <v>110</v>
      </c>
      <c r="B11" s="157"/>
      <c r="C11" s="157"/>
      <c r="D11" s="157"/>
      <c r="E11" s="157"/>
      <c r="F11" s="157"/>
      <c r="G11" s="158"/>
      <c r="H11" s="158"/>
    </row>
    <row r="12" spans="1:17" ht="30" customHeight="1" x14ac:dyDescent="0.2">
      <c r="A12" s="159" t="s">
        <v>136</v>
      </c>
      <c r="B12" s="159"/>
      <c r="C12" s="159"/>
      <c r="D12" s="159"/>
      <c r="E12" s="159"/>
      <c r="F12" s="159"/>
      <c r="G12" s="160"/>
      <c r="H12" s="160"/>
    </row>
    <row r="13" spans="1:17" ht="36.75" customHeight="1" x14ac:dyDescent="0.2">
      <c r="A13" s="131"/>
      <c r="B13" s="131"/>
      <c r="C13" s="149" t="s">
        <v>4</v>
      </c>
      <c r="D13" s="150"/>
      <c r="E13" s="150"/>
      <c r="F13" s="150"/>
      <c r="G13" s="150"/>
      <c r="H13" s="151"/>
      <c r="K13" s="131"/>
      <c r="L13" s="149" t="s">
        <v>83</v>
      </c>
      <c r="M13" s="150"/>
      <c r="N13" s="150"/>
      <c r="O13" s="150"/>
      <c r="P13" s="150"/>
      <c r="Q13" s="151"/>
    </row>
    <row r="14" spans="1:17" ht="36.75" customHeight="1" x14ac:dyDescent="0.2">
      <c r="A14" s="131"/>
      <c r="B14" s="131"/>
      <c r="C14" s="152" t="s">
        <v>150</v>
      </c>
      <c r="D14" s="153"/>
      <c r="E14" s="2" t="s">
        <v>1</v>
      </c>
      <c r="F14" s="152" t="s">
        <v>151</v>
      </c>
      <c r="G14" s="153"/>
      <c r="H14" s="2" t="s">
        <v>1</v>
      </c>
      <c r="K14" s="131"/>
      <c r="L14" s="152" t="s">
        <v>150</v>
      </c>
      <c r="M14" s="153"/>
      <c r="N14" s="2" t="s">
        <v>1</v>
      </c>
      <c r="O14" s="152" t="s">
        <v>153</v>
      </c>
      <c r="P14" s="153"/>
      <c r="Q14" s="2" t="s">
        <v>1</v>
      </c>
    </row>
    <row r="15" spans="1:17" ht="18" customHeight="1" x14ac:dyDescent="0.2">
      <c r="A15" s="127">
        <v>1</v>
      </c>
      <c r="B15" s="128"/>
      <c r="C15" s="57" t="str">
        <f>IF(VLOOKUP($A15,【女子1年入力】!$G$12:$Q$15,L15,FALSE)=0,"",VLOOKUP($A15,【女子1年入力】!$G$12:$Q$15,L15,FALSE))</f>
        <v>うらそえ</v>
      </c>
      <c r="D15" s="58" t="str">
        <f>IF(VLOOKUP($A15,【女子1年入力】!$G$12:$Q$15,M15,FALSE)=0,"",VLOOKUP($A15,【女子1年入力】!$G$12:$Q$15,M15,FALSE))</f>
        <v>はなこ</v>
      </c>
      <c r="E15" s="7"/>
      <c r="F15" s="57" t="str">
        <f>IF(VLOOKUP($A15,【女子1年入力】!$G$12:$Q$15,O15,FALSE)=0,"",VLOOKUP($A15,【女子1年入力】!$G$12:$Q$15,O15,FALSE))</f>
        <v>なは</v>
      </c>
      <c r="G15" s="58" t="str">
        <f>IF(VLOOKUP($A15,【女子1年入力】!$G$12:$Q$15,P15,FALSE)=0,"",VLOOKUP($A15,【女子1年入力】!$G$12:$Q$15,P15,FALSE))</f>
        <v>なつみ</v>
      </c>
      <c r="H15" s="7"/>
      <c r="K15" s="127">
        <v>1</v>
      </c>
      <c r="L15" s="66">
        <v>4</v>
      </c>
      <c r="M15" s="67">
        <v>5</v>
      </c>
      <c r="N15" s="65"/>
      <c r="O15" s="66">
        <v>9</v>
      </c>
      <c r="P15" s="67">
        <v>10</v>
      </c>
      <c r="Q15" s="65"/>
    </row>
    <row r="16" spans="1:17" ht="40.5" customHeight="1" x14ac:dyDescent="0.2">
      <c r="A16" s="129"/>
      <c r="B16" s="130"/>
      <c r="C16" s="99" t="str">
        <f>IF(VLOOKUP($A15,【女子1年入力】!$G$12:$Q$15,L16,FALSE)=0,"",VLOOKUP($A15,【女子1年入力】!$G$12:$Q$15,L16,FALSE))</f>
        <v>浦添</v>
      </c>
      <c r="D16" s="59" t="str">
        <f>IF(VLOOKUP($A15,【女子1年入力】!$G$12:$Q$15,M16,FALSE)=0,"",VLOOKUP($A15,【女子1年入力】!$G$12:$Q$15,M16,FALSE))</f>
        <v>花子</v>
      </c>
      <c r="E16" s="56">
        <f>IF(VLOOKUP($A15,【女子1年入力】!$G$12:$Q$15,N16,FALSE)=0,"",VLOOKUP($A15,【女子1年入力】!$G$12:$Q$15,N16,FALSE))</f>
        <v>1</v>
      </c>
      <c r="F16" s="60" t="str">
        <f>IF(VLOOKUP($A15,【女子1年入力】!$G$12:$Q$15,O16,FALSE)=0,"",VLOOKUP($A15,【女子1年入力】!$G$12:$Q$15,O16,FALSE))</f>
        <v>那覇</v>
      </c>
      <c r="G16" s="59" t="str">
        <f>IF(VLOOKUP($A15,【女子1年入力】!$G$12:$Q$15,P16,FALSE)=0,"",VLOOKUP($A15,【女子1年入力】!$G$12:$Q$15,P16,FALSE))</f>
        <v>夏海</v>
      </c>
      <c r="H16" s="56">
        <f>IF(VLOOKUP($A15,【女子1年入力】!$G$12:$Q$15,Q16,FALSE)=0,"",VLOOKUP($A15,【女子1年入力】!$G$12:$Q$15,Q16,FALSE))</f>
        <v>1</v>
      </c>
      <c r="K16" s="129"/>
      <c r="L16" s="68">
        <v>2</v>
      </c>
      <c r="M16" s="69">
        <v>3</v>
      </c>
      <c r="N16" s="56">
        <v>6</v>
      </c>
      <c r="O16" s="70">
        <v>7</v>
      </c>
      <c r="P16" s="69">
        <v>8</v>
      </c>
      <c r="Q16" s="56">
        <v>11</v>
      </c>
    </row>
    <row r="17" spans="1:17" ht="18" customHeight="1" x14ac:dyDescent="0.2">
      <c r="A17" s="127">
        <v>2</v>
      </c>
      <c r="B17" s="128"/>
      <c r="C17" s="57" t="str">
        <f>IF(VLOOKUP($A17,【女子1年入力】!$G$12:$Q$15,L17,FALSE)=0,"",VLOOKUP($A17,【女子1年入力】!$G$12:$Q$15,L17,FALSE))</f>
        <v/>
      </c>
      <c r="D17" s="58" t="str">
        <f>IF(VLOOKUP($A17,【女子1年入力】!$G$12:$Q$15,M17,FALSE)=0,"",VLOOKUP($A17,【女子1年入力】!$G$12:$Q$15,M17,FALSE))</f>
        <v/>
      </c>
      <c r="E17" s="7"/>
      <c r="F17" s="57" t="str">
        <f>IF(VLOOKUP($A17,【女子1年入力】!$G$12:$Q$15,O17,FALSE)=0,"",VLOOKUP($A17,【女子1年入力】!$G$12:$Q$15,O17,FALSE))</f>
        <v/>
      </c>
      <c r="G17" s="58" t="str">
        <f>IF(VLOOKUP($A17,【女子1年入力】!$G$12:$Q$15,P17,FALSE)=0,"",VLOOKUP($A17,【女子1年入力】!$G$12:$Q$15,P17,FALSE))</f>
        <v/>
      </c>
      <c r="H17" s="7"/>
      <c r="K17" s="127">
        <v>2</v>
      </c>
      <c r="L17" s="66">
        <f>L15</f>
        <v>4</v>
      </c>
      <c r="M17" s="67">
        <f>M15</f>
        <v>5</v>
      </c>
      <c r="N17" s="65"/>
      <c r="O17" s="66">
        <f t="shared" ref="O17:P17" si="0">O15</f>
        <v>9</v>
      </c>
      <c r="P17" s="67">
        <f t="shared" si="0"/>
        <v>10</v>
      </c>
      <c r="Q17" s="65"/>
    </row>
    <row r="18" spans="1:17" ht="40.5" customHeight="1" x14ac:dyDescent="0.2">
      <c r="A18" s="129"/>
      <c r="B18" s="130"/>
      <c r="C18" s="99" t="str">
        <f>IF(VLOOKUP($A17,【女子1年入力】!$G$12:$Q$15,L18,FALSE)=0,"",VLOOKUP($A17,【女子1年入力】!$G$12:$Q$15,L18,FALSE))</f>
        <v/>
      </c>
      <c r="D18" s="59" t="str">
        <f>IF(VLOOKUP($A17,【女子1年入力】!$G$12:$Q$15,M18,FALSE)=0,"",VLOOKUP($A17,【女子1年入力】!$G$12:$Q$15,M18,FALSE))</f>
        <v/>
      </c>
      <c r="E18" s="56" t="str">
        <f>IF(VLOOKUP($A17,【女子1年入力】!$G$12:$Q$15,N18,FALSE)=0,"",VLOOKUP($A17,【女子1年入力】!$G$12:$Q$15,N18,FALSE))</f>
        <v/>
      </c>
      <c r="F18" s="60" t="str">
        <f>IF(VLOOKUP($A17,【女子1年入力】!$G$12:$Q$15,O18,FALSE)=0,"",VLOOKUP($A17,【女子1年入力】!$G$12:$Q$15,O18,FALSE))</f>
        <v/>
      </c>
      <c r="G18" s="59" t="str">
        <f>IF(VLOOKUP($A17,【女子1年入力】!$G$12:$Q$15,P18,FALSE)=0,"",VLOOKUP($A17,【女子1年入力】!$G$12:$Q$15,P18,FALSE))</f>
        <v/>
      </c>
      <c r="H18" s="56" t="str">
        <f>IF(VLOOKUP($A17,【女子1年入力】!$G$12:$Q$15,Q18,FALSE)=0,"",VLOOKUP($A17,【女子1年入力】!$G$12:$Q$15,Q18,FALSE))</f>
        <v/>
      </c>
      <c r="K18" s="129"/>
      <c r="L18" s="68">
        <f t="shared" ref="L18:Q19" si="1">L16</f>
        <v>2</v>
      </c>
      <c r="M18" s="69">
        <f t="shared" si="1"/>
        <v>3</v>
      </c>
      <c r="N18" s="56">
        <f t="shared" si="1"/>
        <v>6</v>
      </c>
      <c r="O18" s="70">
        <f t="shared" si="1"/>
        <v>7</v>
      </c>
      <c r="P18" s="69">
        <f t="shared" si="1"/>
        <v>8</v>
      </c>
      <c r="Q18" s="56">
        <f t="shared" si="1"/>
        <v>11</v>
      </c>
    </row>
    <row r="19" spans="1:17" ht="18" customHeight="1" x14ac:dyDescent="0.2">
      <c r="A19" s="127">
        <v>3</v>
      </c>
      <c r="B19" s="128"/>
      <c r="C19" s="57" t="str">
        <f>IF(VLOOKUP($A19,【女子1年入力】!$G$12:$Q$15,L19,FALSE)=0,"",VLOOKUP($A19,【女子1年入力】!$G$12:$Q$15,L19,FALSE))</f>
        <v/>
      </c>
      <c r="D19" s="58" t="str">
        <f>IF(VLOOKUP($A19,【女子1年入力】!$G$12:$Q$15,M19,FALSE)=0,"",VLOOKUP($A19,【女子1年入力】!$G$12:$Q$15,M19,FALSE))</f>
        <v/>
      </c>
      <c r="E19" s="7"/>
      <c r="F19" s="57" t="str">
        <f>IF(VLOOKUP($A19,【女子1年入力】!$G$12:$Q$15,O19,FALSE)=0,"",VLOOKUP($A19,【女子1年入力】!$G$12:$Q$15,O19,FALSE))</f>
        <v/>
      </c>
      <c r="G19" s="58" t="str">
        <f>IF(VLOOKUP($A19,【女子1年入力】!$G$12:$Q$15,P19,FALSE)=0,"",VLOOKUP($A19,【女子1年入力】!$G$12:$Q$15,P19,FALSE))</f>
        <v/>
      </c>
      <c r="H19" s="7"/>
      <c r="K19" s="127">
        <v>3</v>
      </c>
      <c r="L19" s="66">
        <f>L17</f>
        <v>4</v>
      </c>
      <c r="M19" s="67">
        <f>M17</f>
        <v>5</v>
      </c>
      <c r="N19" s="65"/>
      <c r="O19" s="66">
        <f t="shared" si="1"/>
        <v>9</v>
      </c>
      <c r="P19" s="67">
        <f t="shared" si="1"/>
        <v>10</v>
      </c>
      <c r="Q19" s="65"/>
    </row>
    <row r="20" spans="1:17" ht="40.5" customHeight="1" x14ac:dyDescent="0.2">
      <c r="A20" s="129"/>
      <c r="B20" s="130"/>
      <c r="C20" s="99" t="str">
        <f>IF(VLOOKUP($A19,【女子1年入力】!$G$12:$Q$15,L20,FALSE)=0,"",VLOOKUP($A19,【女子1年入力】!$G$12:$Q$15,L20,FALSE))</f>
        <v/>
      </c>
      <c r="D20" s="59" t="str">
        <f>IF(VLOOKUP($A19,【女子1年入力】!$G$12:$Q$15,M20,FALSE)=0,"",VLOOKUP($A19,【女子1年入力】!$G$12:$Q$15,M20,FALSE))</f>
        <v/>
      </c>
      <c r="E20" s="56" t="str">
        <f>IF(VLOOKUP($A19,【女子1年入力】!$G$12:$Q$15,N20,FALSE)=0,"",VLOOKUP($A19,【女子1年入力】!$G$12:$Q$15,N20,FALSE))</f>
        <v/>
      </c>
      <c r="F20" s="60" t="str">
        <f>IF(VLOOKUP($A19,【女子1年入力】!$G$12:$Q$15,O20,FALSE)=0,"",VLOOKUP($A19,【女子1年入力】!$G$12:$Q$15,O20,FALSE))</f>
        <v/>
      </c>
      <c r="G20" s="59" t="str">
        <f>IF(VLOOKUP($A19,【女子1年入力】!$G$12:$Q$15,P20,FALSE)=0,"",VLOOKUP($A19,【女子1年入力】!$G$12:$Q$15,P20,FALSE))</f>
        <v/>
      </c>
      <c r="H20" s="56" t="str">
        <f>IF(VLOOKUP($A19,【女子1年入力】!$G$12:$Q$15,Q20,FALSE)=0,"",VLOOKUP($A19,【女子1年入力】!$G$12:$Q$15,Q20,FALSE))</f>
        <v/>
      </c>
      <c r="K20" s="129"/>
      <c r="L20" s="68">
        <f t="shared" ref="L20:Q21" si="2">L18</f>
        <v>2</v>
      </c>
      <c r="M20" s="69">
        <f t="shared" si="2"/>
        <v>3</v>
      </c>
      <c r="N20" s="56">
        <f t="shared" si="2"/>
        <v>6</v>
      </c>
      <c r="O20" s="70">
        <f t="shared" si="2"/>
        <v>7</v>
      </c>
      <c r="P20" s="69">
        <f t="shared" si="2"/>
        <v>8</v>
      </c>
      <c r="Q20" s="56">
        <f t="shared" si="2"/>
        <v>11</v>
      </c>
    </row>
    <row r="21" spans="1:17" ht="18" customHeight="1" x14ac:dyDescent="0.2">
      <c r="A21" s="127">
        <v>4</v>
      </c>
      <c r="B21" s="128"/>
      <c r="C21" s="57" t="str">
        <f>IF(VLOOKUP($A21,【女子1年入力】!$G$12:$Q$15,L21,FALSE)=0,"",VLOOKUP($A21,【女子1年入力】!$G$12:$Q$15,L21,FALSE))</f>
        <v/>
      </c>
      <c r="D21" s="58" t="str">
        <f>IF(VLOOKUP($A21,【女子1年入力】!$G$12:$Q$15,M21,FALSE)=0,"",VLOOKUP($A21,【女子1年入力】!$G$12:$Q$15,M21,FALSE))</f>
        <v/>
      </c>
      <c r="E21" s="7"/>
      <c r="F21" s="57" t="str">
        <f>IF(VLOOKUP($A21,【女子1年入力】!$G$12:$Q$15,O21,FALSE)=0,"",VLOOKUP($A21,【女子1年入力】!$G$12:$Q$15,O21,FALSE))</f>
        <v/>
      </c>
      <c r="G21" s="58" t="str">
        <f>IF(VLOOKUP($A21,【女子1年入力】!$G$12:$Q$15,P21,FALSE)=0,"",VLOOKUP($A21,【女子1年入力】!$G$12:$Q$15,P21,FALSE))</f>
        <v/>
      </c>
      <c r="H21" s="7"/>
      <c r="K21" s="127">
        <v>4</v>
      </c>
      <c r="L21" s="66">
        <f>L19</f>
        <v>4</v>
      </c>
      <c r="M21" s="67">
        <f>M19</f>
        <v>5</v>
      </c>
      <c r="N21" s="65"/>
      <c r="O21" s="66">
        <f t="shared" si="2"/>
        <v>9</v>
      </c>
      <c r="P21" s="67">
        <f t="shared" si="2"/>
        <v>10</v>
      </c>
      <c r="Q21" s="65"/>
    </row>
    <row r="22" spans="1:17" ht="40.5" customHeight="1" x14ac:dyDescent="0.2">
      <c r="A22" s="129"/>
      <c r="B22" s="130"/>
      <c r="C22" s="99" t="str">
        <f>IF(VLOOKUP($A21,【女子1年入力】!$G$12:$Q$15,L22,FALSE)=0,"",VLOOKUP($A21,【女子1年入力】!$G$12:$Q$15,L22,FALSE))</f>
        <v/>
      </c>
      <c r="D22" s="59" t="str">
        <f>IF(VLOOKUP($A21,【女子1年入力】!$G$12:$Q$15,M22,FALSE)=0,"",VLOOKUP($A21,【女子1年入力】!$G$12:$Q$15,M22,FALSE))</f>
        <v/>
      </c>
      <c r="E22" s="56" t="str">
        <f>IF(VLOOKUP($A21,【女子1年入力】!$G$12:$Q$15,N22,FALSE)=0,"",VLOOKUP($A21,【女子1年入力】!$G$12:$Q$15,N22,FALSE))</f>
        <v/>
      </c>
      <c r="F22" s="60" t="str">
        <f>IF(VLOOKUP($A21,【女子1年入力】!$G$12:$Q$15,O22,FALSE)=0,"",VLOOKUP($A21,【女子1年入力】!$G$12:$Q$15,O22,FALSE))</f>
        <v/>
      </c>
      <c r="G22" s="59" t="str">
        <f>IF(VLOOKUP($A21,【女子1年入力】!$G$12:$Q$15,P22,FALSE)=0,"",VLOOKUP($A21,【女子1年入力】!$G$12:$Q$15,P22,FALSE))</f>
        <v/>
      </c>
      <c r="H22" s="56" t="str">
        <f>IF(VLOOKUP($A21,【女子1年入力】!$G$12:$Q$15,Q22,FALSE)=0,"",VLOOKUP($A21,【女子1年入力】!$G$12:$Q$15,Q22,FALSE))</f>
        <v/>
      </c>
      <c r="K22" s="129"/>
      <c r="L22" s="68">
        <f t="shared" ref="L22:Q22" si="3">L20</f>
        <v>2</v>
      </c>
      <c r="M22" s="69">
        <f t="shared" si="3"/>
        <v>3</v>
      </c>
      <c r="N22" s="56">
        <f t="shared" si="3"/>
        <v>6</v>
      </c>
      <c r="O22" s="68">
        <f t="shared" si="3"/>
        <v>7</v>
      </c>
      <c r="P22" s="69">
        <f t="shared" si="3"/>
        <v>8</v>
      </c>
      <c r="Q22" s="56">
        <f t="shared" si="3"/>
        <v>11</v>
      </c>
    </row>
    <row r="23" spans="1:17" ht="19.5" customHeight="1" x14ac:dyDescent="0.2">
      <c r="A23" s="3"/>
      <c r="B23" s="4"/>
      <c r="C23" s="4"/>
      <c r="D23" s="36"/>
      <c r="E23" s="6"/>
      <c r="F23" s="6"/>
      <c r="G23" s="36"/>
      <c r="H23" s="6"/>
      <c r="K23" s="3"/>
      <c r="L23" s="4"/>
      <c r="M23" s="36"/>
      <c r="N23" s="6"/>
      <c r="O23" s="6"/>
      <c r="P23" s="36"/>
      <c r="Q23" s="6"/>
    </row>
    <row r="24" spans="1:17" ht="16.5" customHeight="1" x14ac:dyDescent="0.2">
      <c r="A24" s="126" t="s">
        <v>7</v>
      </c>
      <c r="B24" s="126"/>
      <c r="C24" s="126"/>
      <c r="D24" s="126"/>
      <c r="E24" s="126"/>
      <c r="F24" s="126"/>
      <c r="G24" s="126"/>
      <c r="H24" s="126"/>
    </row>
    <row r="25" spans="1:17" ht="30.75" customHeight="1" x14ac:dyDescent="0.2">
      <c r="A25" s="180">
        <f ca="1">【女子1年入力】!C6</f>
        <v>44682</v>
      </c>
      <c r="B25" s="180"/>
      <c r="C25" s="180"/>
      <c r="D25" s="134" t="s">
        <v>0</v>
      </c>
      <c r="E25" s="134"/>
      <c r="F25" s="125" t="str">
        <f>【女子1年入力】!C4&amp;"中学校"</f>
        <v>○○中学校</v>
      </c>
      <c r="G25" s="125"/>
      <c r="H25" s="54"/>
    </row>
    <row r="26" spans="1:17" ht="13.5" customHeight="1" x14ac:dyDescent="0.2">
      <c r="D26" s="134"/>
      <c r="E26" s="134"/>
      <c r="F26" s="123"/>
      <c r="G26" s="123"/>
      <c r="H26" s="54"/>
    </row>
    <row r="27" spans="1:17" ht="13.5" customHeight="1" x14ac:dyDescent="0.2">
      <c r="E27" s="55"/>
      <c r="F27" s="54"/>
      <c r="G27" s="54"/>
      <c r="H27" s="54"/>
    </row>
    <row r="28" spans="1:17" ht="30" customHeight="1" x14ac:dyDescent="0.3">
      <c r="D28" s="124" t="s">
        <v>80</v>
      </c>
      <c r="E28" s="124"/>
      <c r="F28" s="123" t="str">
        <f>【女子1年入力】!C5</f>
        <v>○○　○○</v>
      </c>
      <c r="G28" s="123"/>
      <c r="H28" s="37" t="s">
        <v>75</v>
      </c>
    </row>
    <row r="29" spans="1:17" ht="13.5" customHeight="1" x14ac:dyDescent="0.2">
      <c r="E29" s="64"/>
    </row>
    <row r="30" spans="1:17" ht="30" customHeight="1" x14ac:dyDescent="0.2"/>
  </sheetData>
  <sheetProtection sheet="1" objects="1" scenarios="1"/>
  <mergeCells count="40">
    <mergeCell ref="A24:H24"/>
    <mergeCell ref="A25:C25"/>
    <mergeCell ref="D25:E26"/>
    <mergeCell ref="F25:G26"/>
    <mergeCell ref="D28:E28"/>
    <mergeCell ref="F28:G28"/>
    <mergeCell ref="A17:B18"/>
    <mergeCell ref="K17:K18"/>
    <mergeCell ref="A19:B20"/>
    <mergeCell ref="K19:K20"/>
    <mergeCell ref="A21:B22"/>
    <mergeCell ref="K21:K22"/>
    <mergeCell ref="L13:Q13"/>
    <mergeCell ref="C14:D14"/>
    <mergeCell ref="F14:G14"/>
    <mergeCell ref="L14:M14"/>
    <mergeCell ref="O14:P14"/>
    <mergeCell ref="A15:B16"/>
    <mergeCell ref="K15:K16"/>
    <mergeCell ref="C10:G10"/>
    <mergeCell ref="A11:H11"/>
    <mergeCell ref="A12:H12"/>
    <mergeCell ref="A13:B14"/>
    <mergeCell ref="C13:H13"/>
    <mergeCell ref="K13:K14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120"/>
  <sheetViews>
    <sheetView showGridLines="0" view="pageBreakPreview" topLeftCell="A4" zoomScale="70" zoomScaleNormal="50" zoomScaleSheetLayoutView="70" workbookViewId="0">
      <selection activeCell="K8" sqref="K8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32" t="str">
        <f>"【"&amp;【女子1年入力】!C$2&amp;" 】"</f>
        <v>【　　　第４８回那覇地区中学校新人ソフトテニス大会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85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【女子1年入力】!C$4</f>
        <v>○○</v>
      </c>
      <c r="D4" s="164" t="s">
        <v>11</v>
      </c>
      <c r="E4" s="165"/>
      <c r="F4" s="154" t="str">
        <f>"電話番号→　"&amp;【女子1年入力】!E$4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"&amp;【女子1年入力】!E$5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【女子1年入力】!C$11</f>
        <v>○○○　○○</v>
      </c>
      <c r="D6" s="115"/>
      <c r="E6" s="137"/>
      <c r="F6" s="139" t="str">
        <f>"携帯番号→　"&amp;【女子1年入力】!E$11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31.5" customHeight="1" x14ac:dyDescent="0.2">
      <c r="A8" s="145" t="s">
        <v>3</v>
      </c>
      <c r="B8" s="146"/>
      <c r="C8" s="173" t="str">
        <f>IF(【女子1年入力】!C$12="","",【女子1年入力】!C$12)</f>
        <v>○○　○○○</v>
      </c>
      <c r="D8" s="174"/>
      <c r="E8" s="174"/>
      <c r="F8" s="175" t="str">
        <f>IF(【女子1年入力】!D$12="","","（"&amp;【女子1年入力】!D$12&amp;"）")</f>
        <v>（教　員）</v>
      </c>
      <c r="G8" s="175"/>
      <c r="H8" s="176"/>
    </row>
    <row r="9" spans="1:17" ht="31.5" customHeight="1" x14ac:dyDescent="0.2">
      <c r="A9" s="147"/>
      <c r="B9" s="148"/>
      <c r="C9" s="173" t="str">
        <f>IF(【女子1年入力】!C$13="","",【女子1年入力】!C$13)</f>
        <v>○○　○</v>
      </c>
      <c r="D9" s="174"/>
      <c r="E9" s="174"/>
      <c r="F9" s="175" t="str">
        <f>IF(【女子1年入力】!D$13="","","（"&amp;【女子1年入力】!D$13&amp;"）")</f>
        <v>（教員外）</v>
      </c>
      <c r="G9" s="175"/>
      <c r="H9" s="176"/>
    </row>
    <row r="10" spans="1:17" ht="14.4" customHeight="1" x14ac:dyDescent="0.2">
      <c r="A10" s="1"/>
      <c r="B10" s="1"/>
      <c r="C10" s="122" t="s">
        <v>42</v>
      </c>
      <c r="D10" s="122"/>
      <c r="E10" s="122"/>
      <c r="F10" s="122"/>
      <c r="G10" s="122"/>
    </row>
    <row r="11" spans="1:17" ht="20.399999999999999" customHeight="1" x14ac:dyDescent="0.2">
      <c r="A11" s="157" t="s">
        <v>140</v>
      </c>
      <c r="B11" s="157"/>
      <c r="C11" s="157"/>
      <c r="D11" s="157"/>
      <c r="E11" s="157"/>
      <c r="F11" s="157"/>
      <c r="G11" s="158"/>
      <c r="H11" s="158"/>
    </row>
    <row r="12" spans="1:17" s="72" customFormat="1" ht="15" customHeight="1" x14ac:dyDescent="0.2">
      <c r="A12" s="172"/>
      <c r="B12" s="172"/>
      <c r="C12" s="169" t="s">
        <v>4</v>
      </c>
      <c r="D12" s="170"/>
      <c r="E12" s="170"/>
      <c r="F12" s="170"/>
      <c r="G12" s="170"/>
      <c r="H12" s="171"/>
      <c r="K12" s="172"/>
      <c r="L12" s="169" t="s">
        <v>83</v>
      </c>
      <c r="M12" s="170"/>
      <c r="N12" s="170"/>
      <c r="O12" s="170"/>
      <c r="P12" s="170"/>
      <c r="Q12" s="171"/>
    </row>
    <row r="13" spans="1:17" s="72" customFormat="1" ht="15" customHeight="1" x14ac:dyDescent="0.2">
      <c r="A13" s="172"/>
      <c r="B13" s="172"/>
      <c r="C13" s="169" t="s">
        <v>150</v>
      </c>
      <c r="D13" s="171"/>
      <c r="E13" s="73" t="s">
        <v>1</v>
      </c>
      <c r="F13" s="169" t="s">
        <v>151</v>
      </c>
      <c r="G13" s="171"/>
      <c r="H13" s="73" t="s">
        <v>1</v>
      </c>
      <c r="K13" s="172"/>
      <c r="L13" s="169" t="s">
        <v>150</v>
      </c>
      <c r="M13" s="171"/>
      <c r="N13" s="73" t="s">
        <v>1</v>
      </c>
      <c r="O13" s="169" t="s">
        <v>151</v>
      </c>
      <c r="P13" s="171"/>
      <c r="Q13" s="73" t="s">
        <v>1</v>
      </c>
    </row>
    <row r="14" spans="1:17" ht="12" customHeight="1" x14ac:dyDescent="0.2">
      <c r="A14" s="177" t="s">
        <v>87</v>
      </c>
      <c r="B14" s="127">
        <v>1</v>
      </c>
      <c r="C14" s="57" t="str">
        <f>IF(VLOOKUP($B14,【女子1年入力】!$G$20:$Q$49,L14,FALSE)=0,"",VLOOKUP($B14,【女子1年入力】!$G$20:$Q$49,L14,FALSE))</f>
        <v>うらそえ</v>
      </c>
      <c r="D14" s="58" t="str">
        <f>IF(VLOOKUP($B14,【女子1年入力】!$G$20:$Q$49,M14,FALSE)=0,"",VLOOKUP($B14,【女子1年入力】!$G$20:$Q$49,M14,FALSE))</f>
        <v>はなこ</v>
      </c>
      <c r="E14" s="7"/>
      <c r="F14" s="57" t="str">
        <f>IF(VLOOKUP($B14,【女子1年入力】!$G$20:$Q$49,O14,FALSE)=0,"",VLOOKUP($B14,【女子1年入力】!$G$20:$Q$49,O14,FALSE))</f>
        <v>なは</v>
      </c>
      <c r="G14" s="58" t="str">
        <f>IF(VLOOKUP($B14,【女子1年入力】!$G$20:$Q$49,P14,FALSE)=0,"",VLOOKUP($B14,【女子1年入力】!$G$20:$Q$49,P14,FALSE))</f>
        <v>なつみ</v>
      </c>
      <c r="H14" s="7"/>
      <c r="K14" s="127">
        <v>1</v>
      </c>
      <c r="L14" s="66">
        <v>4</v>
      </c>
      <c r="M14" s="67">
        <v>5</v>
      </c>
      <c r="N14" s="65"/>
      <c r="O14" s="66">
        <v>9</v>
      </c>
      <c r="P14" s="67">
        <v>10</v>
      </c>
      <c r="Q14" s="65"/>
    </row>
    <row r="15" spans="1:17" s="78" customFormat="1" ht="24" customHeight="1" x14ac:dyDescent="0.2">
      <c r="A15" s="178"/>
      <c r="B15" s="168"/>
      <c r="C15" s="74" t="str">
        <f>IF(VLOOKUP($B14,【女子1年入力】!$G$20:$Q$49,L15,FALSE)=0,"",VLOOKUP($B14,【女子1年入力】!$G$20:$Q$49,L15,FALSE))</f>
        <v>浦添</v>
      </c>
      <c r="D15" s="75" t="str">
        <f>IF(VLOOKUP($B14,【女子1年入力】!$G$20:$Q$49,M15,FALSE)=0,"",VLOOKUP($B14,【女子1年入力】!$G$20:$Q$49,M15,FALSE))</f>
        <v>花子</v>
      </c>
      <c r="E15" s="76">
        <f>IF(VLOOKUP($B14,【女子1年入力】!$G$20:$Q$49,N15,FALSE)=0,"",VLOOKUP($B14,【女子1年入力】!$G$20:$Q$49,N15,FALSE))</f>
        <v>1</v>
      </c>
      <c r="F15" s="77" t="str">
        <f>IF(VLOOKUP($B14,【女子1年入力】!$G$20:$Q$49,O15,FALSE)=0,"",VLOOKUP($B14,【女子1年入力】!$G$20:$Q$49,O15,FALSE))</f>
        <v>那覇</v>
      </c>
      <c r="G15" s="75" t="str">
        <f>IF(VLOOKUP($B14,【女子1年入力】!$G$20:$Q$49,P15,FALSE)=0,"",VLOOKUP($B14,【女子1年入力】!$G$20:$Q$49,P15,FALSE))</f>
        <v>夏海</v>
      </c>
      <c r="H15" s="76">
        <f>IF(VLOOKUP($B14,【女子1年入力】!$G$20:$Q$49,Q15,FALSE)=0,"",VLOOKUP($B14,【女子1年入力】!$G$20:$Q$49,Q15,FALSE))</f>
        <v>1</v>
      </c>
      <c r="K15" s="168"/>
      <c r="L15" s="79">
        <v>2</v>
      </c>
      <c r="M15" s="80">
        <v>3</v>
      </c>
      <c r="N15" s="76">
        <v>6</v>
      </c>
      <c r="O15" s="81">
        <v>7</v>
      </c>
      <c r="P15" s="80">
        <v>8</v>
      </c>
      <c r="Q15" s="76">
        <v>11</v>
      </c>
    </row>
    <row r="16" spans="1:17" ht="12" customHeight="1" x14ac:dyDescent="0.2">
      <c r="A16" s="178"/>
      <c r="B16" s="127">
        <v>2</v>
      </c>
      <c r="C16" s="57" t="str">
        <f>IF(VLOOKUP($B16,【女子1年入力】!$G$20:$Q$49,L16,FALSE)=0,"",VLOOKUP($B16,【女子1年入力】!$G$20:$Q$49,L16,FALSE))</f>
        <v/>
      </c>
      <c r="D16" s="58" t="str">
        <f>IF(VLOOKUP($B16,【女子1年入力】!$G$20:$Q$49,M16,FALSE)=0,"",VLOOKUP($B16,【女子1年入力】!$G$20:$Q$49,M16,FALSE))</f>
        <v/>
      </c>
      <c r="E16" s="7"/>
      <c r="F16" s="57" t="str">
        <f>IF(VLOOKUP($B16,【女子1年入力】!$G$20:$Q$49,O16,FALSE)=0,"",VLOOKUP($B16,【女子1年入力】!$G$20:$Q$49,O16,FALSE))</f>
        <v/>
      </c>
      <c r="G16" s="58" t="str">
        <f>IF(VLOOKUP($B16,【女子1年入力】!$G$20:$Q$49,P16,FALSE)=0,"",VLOOKUP($B16,【女子1年入力】!$G$20:$Q$49,P16,FALSE))</f>
        <v/>
      </c>
      <c r="H16" s="7"/>
      <c r="K16" s="127">
        <v>2</v>
      </c>
      <c r="L16" s="66">
        <f>L14</f>
        <v>4</v>
      </c>
      <c r="M16" s="67">
        <f>M14</f>
        <v>5</v>
      </c>
      <c r="N16" s="65"/>
      <c r="O16" s="66">
        <f t="shared" ref="O16:P16" si="0">O14</f>
        <v>9</v>
      </c>
      <c r="P16" s="67">
        <f t="shared" si="0"/>
        <v>10</v>
      </c>
      <c r="Q16" s="65"/>
    </row>
    <row r="17" spans="1:17" s="78" customFormat="1" ht="24" customHeight="1" x14ac:dyDescent="0.2">
      <c r="A17" s="178"/>
      <c r="B17" s="168"/>
      <c r="C17" s="74" t="str">
        <f>IF(VLOOKUP($B16,【女子1年入力】!$G$20:$Q$49,L17,FALSE)=0,"",VLOOKUP($B16,【女子1年入力】!$G$20:$Q$49,L17,FALSE))</f>
        <v/>
      </c>
      <c r="D17" s="75" t="str">
        <f>IF(VLOOKUP($B16,【女子1年入力】!$G$20:$Q$49,M17,FALSE)=0,"",VLOOKUP($B16,【女子1年入力】!$G$20:$Q$49,M17,FALSE))</f>
        <v/>
      </c>
      <c r="E17" s="76" t="str">
        <f>IF(VLOOKUP($B16,【女子1年入力】!$G$20:$Q$49,N17,FALSE)=0,"",VLOOKUP($B16,【女子1年入力】!$G$20:$Q$49,N17,FALSE))</f>
        <v/>
      </c>
      <c r="F17" s="77" t="str">
        <f>IF(VLOOKUP($B16,【女子1年入力】!$G$20:$Q$49,O17,FALSE)=0,"",VLOOKUP($B16,【女子1年入力】!$G$20:$Q$49,O17,FALSE))</f>
        <v/>
      </c>
      <c r="G17" s="75" t="str">
        <f>IF(VLOOKUP($B16,【女子1年入力】!$G$20:$Q$49,P17,FALSE)=0,"",VLOOKUP($B16,【女子1年入力】!$G$20:$Q$49,P17,FALSE))</f>
        <v/>
      </c>
      <c r="H17" s="76" t="str">
        <f>IF(VLOOKUP($B16,【女子1年入力】!$G$20:$Q$49,Q17,FALSE)=0,"",VLOOKUP($B16,【女子1年入力】!$G$20:$Q$49,Q17,FALSE))</f>
        <v/>
      </c>
      <c r="K17" s="168"/>
      <c r="L17" s="79">
        <f t="shared" ref="L17:Q18" si="1">L15</f>
        <v>2</v>
      </c>
      <c r="M17" s="80">
        <f t="shared" si="1"/>
        <v>3</v>
      </c>
      <c r="N17" s="76">
        <f t="shared" si="1"/>
        <v>6</v>
      </c>
      <c r="O17" s="81">
        <f t="shared" si="1"/>
        <v>7</v>
      </c>
      <c r="P17" s="80">
        <f t="shared" si="1"/>
        <v>8</v>
      </c>
      <c r="Q17" s="76">
        <f t="shared" si="1"/>
        <v>11</v>
      </c>
    </row>
    <row r="18" spans="1:17" ht="12" customHeight="1" x14ac:dyDescent="0.2">
      <c r="A18" s="178"/>
      <c r="B18" s="127">
        <v>3</v>
      </c>
      <c r="C18" s="57" t="str">
        <f>IF(VLOOKUP($B18,【女子1年入力】!$G$20:$Q$49,L18,FALSE)=0,"",VLOOKUP($B18,【女子1年入力】!$G$20:$Q$49,L18,FALSE))</f>
        <v/>
      </c>
      <c r="D18" s="58" t="str">
        <f>IF(VLOOKUP($B18,【女子1年入力】!$G$20:$Q$49,M18,FALSE)=0,"",VLOOKUP($B18,【女子1年入力】!$G$20:$Q$49,M18,FALSE))</f>
        <v/>
      </c>
      <c r="E18" s="7"/>
      <c r="F18" s="57" t="str">
        <f>IF(VLOOKUP($B18,【女子1年入力】!$G$20:$Q$49,O18,FALSE)=0,"",VLOOKUP($B18,【女子1年入力】!$G$20:$Q$49,O18,FALSE))</f>
        <v/>
      </c>
      <c r="G18" s="58" t="str">
        <f>IF(VLOOKUP($B18,【女子1年入力】!$G$20:$Q$49,P18,FALSE)=0,"",VLOOKUP($B18,【女子1年入力】!$G$20:$Q$49,P18,FALSE))</f>
        <v/>
      </c>
      <c r="H18" s="7"/>
      <c r="K18" s="127">
        <v>3</v>
      </c>
      <c r="L18" s="66">
        <f>L16</f>
        <v>4</v>
      </c>
      <c r="M18" s="67">
        <f>M16</f>
        <v>5</v>
      </c>
      <c r="N18" s="65"/>
      <c r="O18" s="66">
        <f t="shared" si="1"/>
        <v>9</v>
      </c>
      <c r="P18" s="67">
        <f t="shared" si="1"/>
        <v>10</v>
      </c>
      <c r="Q18" s="65"/>
    </row>
    <row r="19" spans="1:17" s="78" customFormat="1" ht="24" customHeight="1" x14ac:dyDescent="0.2">
      <c r="A19" s="178"/>
      <c r="B19" s="168"/>
      <c r="C19" s="74" t="str">
        <f>IF(VLOOKUP($B18,【女子1年入力】!$G$20:$Q$49,L19,FALSE)=0,"",VLOOKUP($B18,【女子1年入力】!$G$20:$Q$49,L19,FALSE))</f>
        <v/>
      </c>
      <c r="D19" s="75" t="str">
        <f>IF(VLOOKUP($B18,【女子1年入力】!$G$20:$Q$49,M19,FALSE)=0,"",VLOOKUP($B18,【女子1年入力】!$G$20:$Q$49,M19,FALSE))</f>
        <v/>
      </c>
      <c r="E19" s="76" t="str">
        <f>IF(VLOOKUP($B18,【女子1年入力】!$G$20:$Q$49,N19,FALSE)=0,"",VLOOKUP($B18,【女子1年入力】!$G$20:$Q$49,N19,FALSE))</f>
        <v/>
      </c>
      <c r="F19" s="77" t="str">
        <f>IF(VLOOKUP($B18,【女子1年入力】!$G$20:$Q$49,O19,FALSE)=0,"",VLOOKUP($B18,【女子1年入力】!$G$20:$Q$49,O19,FALSE))</f>
        <v/>
      </c>
      <c r="G19" s="75" t="str">
        <f>IF(VLOOKUP($B18,【女子1年入力】!$G$20:$Q$49,P19,FALSE)=0,"",VLOOKUP($B18,【女子1年入力】!$G$20:$Q$49,P19,FALSE))</f>
        <v/>
      </c>
      <c r="H19" s="76" t="str">
        <f>IF(VLOOKUP($B18,【女子1年入力】!$G$20:$Q$49,Q19,FALSE)=0,"",VLOOKUP($B18,【女子1年入力】!$G$20:$Q$49,Q19,FALSE))</f>
        <v/>
      </c>
      <c r="K19" s="168"/>
      <c r="L19" s="79">
        <f t="shared" ref="L19:Q20" si="2">L17</f>
        <v>2</v>
      </c>
      <c r="M19" s="80">
        <f t="shared" si="2"/>
        <v>3</v>
      </c>
      <c r="N19" s="76">
        <f t="shared" si="2"/>
        <v>6</v>
      </c>
      <c r="O19" s="81">
        <f t="shared" si="2"/>
        <v>7</v>
      </c>
      <c r="P19" s="80">
        <f t="shared" si="2"/>
        <v>8</v>
      </c>
      <c r="Q19" s="76">
        <f t="shared" si="2"/>
        <v>11</v>
      </c>
    </row>
    <row r="20" spans="1:17" ht="12" customHeight="1" x14ac:dyDescent="0.2">
      <c r="A20" s="178"/>
      <c r="B20" s="127">
        <v>4</v>
      </c>
      <c r="C20" s="57" t="str">
        <f>IF(VLOOKUP($B20,【女子1年入力】!$G$20:$Q$49,L20,FALSE)=0,"",VLOOKUP($B20,【女子1年入力】!$G$20:$Q$49,L20,FALSE))</f>
        <v/>
      </c>
      <c r="D20" s="58" t="str">
        <f>IF(VLOOKUP($B20,【女子1年入力】!$G$20:$Q$49,M20,FALSE)=0,"",VLOOKUP($B20,【女子1年入力】!$G$20:$Q$49,M20,FALSE))</f>
        <v/>
      </c>
      <c r="E20" s="7"/>
      <c r="F20" s="57" t="str">
        <f>IF(VLOOKUP($B20,【女子1年入力】!$G$20:$Q$49,O20,FALSE)=0,"",VLOOKUP($B20,【女子1年入力】!$G$20:$Q$49,O20,FALSE))</f>
        <v/>
      </c>
      <c r="G20" s="58" t="str">
        <f>IF(VLOOKUP($B20,【女子1年入力】!$G$20:$Q$49,P20,FALSE)=0,"",VLOOKUP($B20,【女子1年入力】!$G$20:$Q$49,P20,FALSE))</f>
        <v/>
      </c>
      <c r="H20" s="7"/>
      <c r="K20" s="127">
        <v>4</v>
      </c>
      <c r="L20" s="66">
        <f>L18</f>
        <v>4</v>
      </c>
      <c r="M20" s="67">
        <f>M18</f>
        <v>5</v>
      </c>
      <c r="N20" s="65"/>
      <c r="O20" s="66">
        <f t="shared" si="2"/>
        <v>9</v>
      </c>
      <c r="P20" s="67">
        <f t="shared" si="2"/>
        <v>10</v>
      </c>
      <c r="Q20" s="65"/>
    </row>
    <row r="21" spans="1:17" s="78" customFormat="1" ht="24" customHeight="1" x14ac:dyDescent="0.2">
      <c r="A21" s="178"/>
      <c r="B21" s="168"/>
      <c r="C21" s="74" t="str">
        <f>IF(VLOOKUP($B20,【女子1年入力】!$G$20:$Q$49,L21,FALSE)=0,"",VLOOKUP($B20,【女子1年入力】!$G$20:$Q$49,L21,FALSE))</f>
        <v/>
      </c>
      <c r="D21" s="75" t="str">
        <f>IF(VLOOKUP($B20,【女子1年入力】!$G$20:$Q$49,M21,FALSE)=0,"",VLOOKUP($B20,【女子1年入力】!$G$20:$Q$49,M21,FALSE))</f>
        <v/>
      </c>
      <c r="E21" s="76" t="str">
        <f>IF(VLOOKUP($B20,【女子1年入力】!$G$20:$Q$49,N21,FALSE)=0,"",VLOOKUP($B20,【女子1年入力】!$G$20:$Q$49,N21,FALSE))</f>
        <v/>
      </c>
      <c r="F21" s="77" t="str">
        <f>IF(VLOOKUP($B20,【女子1年入力】!$G$20:$Q$49,O21,FALSE)=0,"",VLOOKUP($B20,【女子1年入力】!$G$20:$Q$49,O21,FALSE))</f>
        <v/>
      </c>
      <c r="G21" s="75" t="str">
        <f>IF(VLOOKUP($B20,【女子1年入力】!$G$20:$Q$49,P21,FALSE)=0,"",VLOOKUP($B20,【女子1年入力】!$G$20:$Q$49,P21,FALSE))</f>
        <v/>
      </c>
      <c r="H21" s="76" t="str">
        <f>IF(VLOOKUP($B20,【女子1年入力】!$G$20:$Q$49,Q21,FALSE)=0,"",VLOOKUP($B20,【女子1年入力】!$G$20:$Q$49,Q21,FALSE))</f>
        <v/>
      </c>
      <c r="K21" s="168"/>
      <c r="L21" s="79">
        <f t="shared" ref="L21:Q22" si="3">L19</f>
        <v>2</v>
      </c>
      <c r="M21" s="80">
        <f t="shared" si="3"/>
        <v>3</v>
      </c>
      <c r="N21" s="76">
        <f t="shared" si="3"/>
        <v>6</v>
      </c>
      <c r="O21" s="81">
        <f t="shared" si="3"/>
        <v>7</v>
      </c>
      <c r="P21" s="80">
        <f t="shared" si="3"/>
        <v>8</v>
      </c>
      <c r="Q21" s="76">
        <f t="shared" si="3"/>
        <v>11</v>
      </c>
    </row>
    <row r="22" spans="1:17" ht="12" customHeight="1" x14ac:dyDescent="0.2">
      <c r="A22" s="178"/>
      <c r="B22" s="127">
        <v>5</v>
      </c>
      <c r="C22" s="57" t="str">
        <f>IF(VLOOKUP($B22,【女子1年入力】!$G$20:$Q$49,L22,FALSE)=0,"",VLOOKUP($B22,【女子1年入力】!$G$20:$Q$49,L22,FALSE))</f>
        <v/>
      </c>
      <c r="D22" s="58" t="str">
        <f>IF(VLOOKUP($B22,【女子1年入力】!$G$20:$Q$49,M22,FALSE)=0,"",VLOOKUP($B22,【女子1年入力】!$G$20:$Q$49,M22,FALSE))</f>
        <v/>
      </c>
      <c r="E22" s="7"/>
      <c r="F22" s="57" t="str">
        <f>IF(VLOOKUP($B22,【女子1年入力】!$G$20:$Q$49,O22,FALSE)=0,"",VLOOKUP($B22,【女子1年入力】!$G$20:$Q$49,O22,FALSE))</f>
        <v/>
      </c>
      <c r="G22" s="58" t="str">
        <f>IF(VLOOKUP($B22,【女子1年入力】!$G$20:$Q$49,P22,FALSE)=0,"",VLOOKUP($B22,【女子1年入力】!$G$20:$Q$49,P22,FALSE))</f>
        <v/>
      </c>
      <c r="H22" s="7"/>
      <c r="K22" s="127">
        <v>5</v>
      </c>
      <c r="L22" s="66">
        <f>L20</f>
        <v>4</v>
      </c>
      <c r="M22" s="67">
        <f>M20</f>
        <v>5</v>
      </c>
      <c r="N22" s="65"/>
      <c r="O22" s="66">
        <f t="shared" si="3"/>
        <v>9</v>
      </c>
      <c r="P22" s="67">
        <f t="shared" si="3"/>
        <v>10</v>
      </c>
      <c r="Q22" s="65"/>
    </row>
    <row r="23" spans="1:17" s="78" customFormat="1" ht="24" customHeight="1" x14ac:dyDescent="0.2">
      <c r="A23" s="178"/>
      <c r="B23" s="168"/>
      <c r="C23" s="74" t="str">
        <f>IF(VLOOKUP($B22,【女子1年入力】!$G$20:$Q$49,L23,FALSE)=0,"",VLOOKUP($B22,【女子1年入力】!$G$20:$Q$49,L23,FALSE))</f>
        <v/>
      </c>
      <c r="D23" s="75" t="str">
        <f>IF(VLOOKUP($B22,【女子1年入力】!$G$20:$Q$49,M23,FALSE)=0,"",VLOOKUP($B22,【女子1年入力】!$G$20:$Q$49,M23,FALSE))</f>
        <v/>
      </c>
      <c r="E23" s="76" t="str">
        <f>IF(VLOOKUP($B22,【女子1年入力】!$G$20:$Q$49,N23,FALSE)=0,"",VLOOKUP($B22,【女子1年入力】!$G$20:$Q$49,N23,FALSE))</f>
        <v/>
      </c>
      <c r="F23" s="77" t="str">
        <f>IF(VLOOKUP($B22,【女子1年入力】!$G$20:$Q$49,O23,FALSE)=0,"",VLOOKUP($B22,【女子1年入力】!$G$20:$Q$49,O23,FALSE))</f>
        <v/>
      </c>
      <c r="G23" s="75" t="str">
        <f>IF(VLOOKUP($B22,【女子1年入力】!$G$20:$Q$49,P23,FALSE)=0,"",VLOOKUP($B22,【女子1年入力】!$G$20:$Q$49,P23,FALSE))</f>
        <v/>
      </c>
      <c r="H23" s="76" t="str">
        <f>IF(VLOOKUP($B22,【女子1年入力】!$G$20:$Q$49,Q23,FALSE)=0,"",VLOOKUP($B22,【女子1年入力】!$G$20:$Q$49,Q23,FALSE))</f>
        <v/>
      </c>
      <c r="K23" s="168"/>
      <c r="L23" s="79">
        <f t="shared" ref="L23:Q24" si="4">L21</f>
        <v>2</v>
      </c>
      <c r="M23" s="80">
        <f t="shared" si="4"/>
        <v>3</v>
      </c>
      <c r="N23" s="76">
        <f t="shared" si="4"/>
        <v>6</v>
      </c>
      <c r="O23" s="81">
        <f t="shared" si="4"/>
        <v>7</v>
      </c>
      <c r="P23" s="80">
        <f t="shared" si="4"/>
        <v>8</v>
      </c>
      <c r="Q23" s="76">
        <f t="shared" si="4"/>
        <v>11</v>
      </c>
    </row>
    <row r="24" spans="1:17" ht="12" customHeight="1" x14ac:dyDescent="0.2">
      <c r="A24" s="178"/>
      <c r="B24" s="127">
        <v>6</v>
      </c>
      <c r="C24" s="57" t="str">
        <f>IF(VLOOKUP($B24,【女子1年入力】!$G$20:$Q$49,L24,FALSE)=0,"",VLOOKUP($B24,【女子1年入力】!$G$20:$Q$49,L24,FALSE))</f>
        <v/>
      </c>
      <c r="D24" s="58" t="str">
        <f>IF(VLOOKUP($B24,【女子1年入力】!$G$20:$Q$49,M24,FALSE)=0,"",VLOOKUP($B24,【女子1年入力】!$G$20:$Q$49,M24,FALSE))</f>
        <v/>
      </c>
      <c r="E24" s="7"/>
      <c r="F24" s="57" t="str">
        <f>IF(VLOOKUP($B24,【女子1年入力】!$G$20:$Q$49,O24,FALSE)=0,"",VLOOKUP($B24,【女子1年入力】!$G$20:$Q$49,O24,FALSE))</f>
        <v/>
      </c>
      <c r="G24" s="58" t="str">
        <f>IF(VLOOKUP($B24,【女子1年入力】!$G$20:$Q$49,P24,FALSE)=0,"",VLOOKUP($B24,【女子1年入力】!$G$20:$Q$49,P24,FALSE))</f>
        <v/>
      </c>
      <c r="H24" s="7"/>
      <c r="K24" s="127">
        <v>6</v>
      </c>
      <c r="L24" s="66">
        <f>L22</f>
        <v>4</v>
      </c>
      <c r="M24" s="67">
        <f>M22</f>
        <v>5</v>
      </c>
      <c r="N24" s="65"/>
      <c r="O24" s="66">
        <f t="shared" si="4"/>
        <v>9</v>
      </c>
      <c r="P24" s="67">
        <f t="shared" si="4"/>
        <v>10</v>
      </c>
      <c r="Q24" s="65"/>
    </row>
    <row r="25" spans="1:17" s="78" customFormat="1" ht="24" customHeight="1" x14ac:dyDescent="0.2">
      <c r="A25" s="178"/>
      <c r="B25" s="168"/>
      <c r="C25" s="74" t="str">
        <f>IF(VLOOKUP($B24,【女子1年入力】!$G$20:$Q$49,L25,FALSE)=0,"",VLOOKUP($B24,【女子1年入力】!$G$20:$Q$49,L25,FALSE))</f>
        <v/>
      </c>
      <c r="D25" s="75" t="str">
        <f>IF(VLOOKUP($B24,【女子1年入力】!$G$20:$Q$49,M25,FALSE)=0,"",VLOOKUP($B24,【女子1年入力】!$G$20:$Q$49,M25,FALSE))</f>
        <v/>
      </c>
      <c r="E25" s="76" t="str">
        <f>IF(VLOOKUP($B24,【女子1年入力】!$G$20:$Q$49,N25,FALSE)=0,"",VLOOKUP($B24,【女子1年入力】!$G$20:$Q$49,N25,FALSE))</f>
        <v/>
      </c>
      <c r="F25" s="77" t="str">
        <f>IF(VLOOKUP($B24,【女子1年入力】!$G$20:$Q$49,O25,FALSE)=0,"",VLOOKUP($B24,【女子1年入力】!$G$20:$Q$49,O25,FALSE))</f>
        <v/>
      </c>
      <c r="G25" s="75" t="str">
        <f>IF(VLOOKUP($B24,【女子1年入力】!$G$20:$Q$49,P25,FALSE)=0,"",VLOOKUP($B24,【女子1年入力】!$G$20:$Q$49,P25,FALSE))</f>
        <v/>
      </c>
      <c r="H25" s="76" t="str">
        <f>IF(VLOOKUP($B24,【女子1年入力】!$G$20:$Q$49,Q25,FALSE)=0,"",VLOOKUP($B24,【女子1年入力】!$G$20:$Q$49,Q25,FALSE))</f>
        <v/>
      </c>
      <c r="K25" s="168"/>
      <c r="L25" s="79">
        <f t="shared" ref="L25:Q25" si="5">L23</f>
        <v>2</v>
      </c>
      <c r="M25" s="80">
        <f t="shared" si="5"/>
        <v>3</v>
      </c>
      <c r="N25" s="76">
        <f t="shared" si="5"/>
        <v>6</v>
      </c>
      <c r="O25" s="81">
        <f t="shared" si="5"/>
        <v>7</v>
      </c>
      <c r="P25" s="80">
        <f t="shared" si="5"/>
        <v>8</v>
      </c>
      <c r="Q25" s="76">
        <f t="shared" si="5"/>
        <v>11</v>
      </c>
    </row>
    <row r="26" spans="1:17" ht="12" customHeight="1" x14ac:dyDescent="0.2">
      <c r="A26" s="178"/>
      <c r="B26" s="127">
        <v>7</v>
      </c>
      <c r="C26" s="57" t="str">
        <f>IF(VLOOKUP($B26,【女子1年入力】!$G$20:$Q$49,L26,FALSE)=0,"",VLOOKUP($B26,【女子1年入力】!$G$20:$Q$49,L26,FALSE))</f>
        <v/>
      </c>
      <c r="D26" s="58" t="str">
        <f>IF(VLOOKUP($B26,【女子1年入力】!$G$20:$Q$49,M26,FALSE)=0,"",VLOOKUP($B26,【女子1年入力】!$G$20:$Q$49,M26,FALSE))</f>
        <v/>
      </c>
      <c r="E26" s="7"/>
      <c r="F26" s="57" t="str">
        <f>IF(VLOOKUP($B26,【女子1年入力】!$G$20:$Q$49,O26,FALSE)=0,"",VLOOKUP($B26,【女子1年入力】!$G$20:$Q$49,O26,FALSE))</f>
        <v/>
      </c>
      <c r="G26" s="58" t="str">
        <f>IF(VLOOKUP($B26,【女子1年入力】!$G$20:$Q$49,P26,FALSE)=0,"",VLOOKUP($B26,【女子1年入力】!$G$20:$Q$49,P26,FALSE))</f>
        <v/>
      </c>
      <c r="H26" s="7"/>
      <c r="K26" s="127">
        <v>7</v>
      </c>
      <c r="L26" s="66">
        <f>L16</f>
        <v>4</v>
      </c>
      <c r="M26" s="67">
        <f>M16</f>
        <v>5</v>
      </c>
      <c r="N26" s="65"/>
      <c r="O26" s="66">
        <f t="shared" ref="O26:P26" si="6">O16</f>
        <v>9</v>
      </c>
      <c r="P26" s="67">
        <f t="shared" si="6"/>
        <v>10</v>
      </c>
      <c r="Q26" s="65"/>
    </row>
    <row r="27" spans="1:17" s="78" customFormat="1" ht="24" customHeight="1" x14ac:dyDescent="0.2">
      <c r="A27" s="178"/>
      <c r="B27" s="168"/>
      <c r="C27" s="74" t="str">
        <f>IF(VLOOKUP($B26,【女子1年入力】!$G$20:$Q$49,L27,FALSE)=0,"",VLOOKUP($B26,【女子1年入力】!$G$20:$Q$49,L27,FALSE))</f>
        <v/>
      </c>
      <c r="D27" s="75" t="str">
        <f>IF(VLOOKUP($B26,【女子1年入力】!$G$20:$Q$49,M27,FALSE)=0,"",VLOOKUP($B26,【女子1年入力】!$G$20:$Q$49,M27,FALSE))</f>
        <v/>
      </c>
      <c r="E27" s="76" t="str">
        <f>IF(VLOOKUP($B26,【女子1年入力】!$G$20:$Q$49,N27,FALSE)=0,"",VLOOKUP($B26,【女子1年入力】!$G$20:$Q$49,N27,FALSE))</f>
        <v/>
      </c>
      <c r="F27" s="77" t="str">
        <f>IF(VLOOKUP($B26,【女子1年入力】!$G$20:$Q$49,O27,FALSE)=0,"",VLOOKUP($B26,【女子1年入力】!$G$20:$Q$49,O27,FALSE))</f>
        <v/>
      </c>
      <c r="G27" s="75" t="str">
        <f>IF(VLOOKUP($B26,【女子1年入力】!$G$20:$Q$49,P27,FALSE)=0,"",VLOOKUP($B26,【女子1年入力】!$G$20:$Q$49,P27,FALSE))</f>
        <v/>
      </c>
      <c r="H27" s="76" t="str">
        <f>IF(VLOOKUP($B26,【女子1年入力】!$G$20:$Q$49,Q27,FALSE)=0,"",VLOOKUP($B26,【女子1年入力】!$G$20:$Q$49,Q27,FALSE))</f>
        <v/>
      </c>
      <c r="K27" s="168"/>
      <c r="L27" s="79">
        <f t="shared" ref="L27:Q27" si="7">L17</f>
        <v>2</v>
      </c>
      <c r="M27" s="80">
        <f t="shared" si="7"/>
        <v>3</v>
      </c>
      <c r="N27" s="76">
        <f t="shared" si="7"/>
        <v>6</v>
      </c>
      <c r="O27" s="81">
        <f t="shared" si="7"/>
        <v>7</v>
      </c>
      <c r="P27" s="80">
        <f t="shared" si="7"/>
        <v>8</v>
      </c>
      <c r="Q27" s="76">
        <f t="shared" si="7"/>
        <v>11</v>
      </c>
    </row>
    <row r="28" spans="1:17" ht="12" customHeight="1" x14ac:dyDescent="0.2">
      <c r="A28" s="178"/>
      <c r="B28" s="127">
        <v>8</v>
      </c>
      <c r="C28" s="57" t="str">
        <f>IF(VLOOKUP($B28,【女子1年入力】!$G$20:$Q$49,L28,FALSE)=0,"",VLOOKUP($B28,【女子1年入力】!$G$20:$Q$49,L28,FALSE))</f>
        <v/>
      </c>
      <c r="D28" s="58" t="str">
        <f>IF(VLOOKUP($B28,【女子1年入力】!$G$20:$Q$49,M28,FALSE)=0,"",VLOOKUP($B28,【女子1年入力】!$G$20:$Q$49,M28,FALSE))</f>
        <v/>
      </c>
      <c r="E28" s="7"/>
      <c r="F28" s="57" t="str">
        <f>IF(VLOOKUP($B28,【女子1年入力】!$G$20:$Q$49,O28,FALSE)=0,"",VLOOKUP($B28,【女子1年入力】!$G$20:$Q$49,O28,FALSE))</f>
        <v/>
      </c>
      <c r="G28" s="58" t="str">
        <f>IF(VLOOKUP($B28,【女子1年入力】!$G$20:$Q$49,P28,FALSE)=0,"",VLOOKUP($B28,【女子1年入力】!$G$20:$Q$49,P28,FALSE))</f>
        <v/>
      </c>
      <c r="H28" s="7"/>
      <c r="K28" s="127">
        <v>8</v>
      </c>
      <c r="L28" s="66">
        <f>L26</f>
        <v>4</v>
      </c>
      <c r="M28" s="67">
        <f>M26</f>
        <v>5</v>
      </c>
      <c r="N28" s="65"/>
      <c r="O28" s="66">
        <f t="shared" ref="O28:P28" si="8">O26</f>
        <v>9</v>
      </c>
      <c r="P28" s="67">
        <f t="shared" si="8"/>
        <v>10</v>
      </c>
      <c r="Q28" s="65"/>
    </row>
    <row r="29" spans="1:17" s="78" customFormat="1" ht="24" customHeight="1" x14ac:dyDescent="0.2">
      <c r="A29" s="178"/>
      <c r="B29" s="168"/>
      <c r="C29" s="74" t="str">
        <f>IF(VLOOKUP($B28,【女子1年入力】!$G$20:$Q$49,L29,FALSE)=0,"",VLOOKUP($B28,【女子1年入力】!$G$20:$Q$49,L29,FALSE))</f>
        <v/>
      </c>
      <c r="D29" s="75" t="str">
        <f>IF(VLOOKUP($B28,【女子1年入力】!$G$20:$Q$49,M29,FALSE)=0,"",VLOOKUP($B28,【女子1年入力】!$G$20:$Q$49,M29,FALSE))</f>
        <v/>
      </c>
      <c r="E29" s="76" t="str">
        <f>IF(VLOOKUP($B28,【女子1年入力】!$G$20:$Q$49,N29,FALSE)=0,"",VLOOKUP($B28,【女子1年入力】!$G$20:$Q$49,N29,FALSE))</f>
        <v/>
      </c>
      <c r="F29" s="77" t="str">
        <f>IF(VLOOKUP($B28,【女子1年入力】!$G$20:$Q$49,O29,FALSE)=0,"",VLOOKUP($B28,【女子1年入力】!$G$20:$Q$49,O29,FALSE))</f>
        <v/>
      </c>
      <c r="G29" s="75" t="str">
        <f>IF(VLOOKUP($B28,【女子1年入力】!$G$20:$Q$49,P29,FALSE)=0,"",VLOOKUP($B28,【女子1年入力】!$G$20:$Q$49,P29,FALSE))</f>
        <v/>
      </c>
      <c r="H29" s="76" t="str">
        <f>IF(VLOOKUP($B28,【女子1年入力】!$G$20:$Q$49,Q29,FALSE)=0,"",VLOOKUP($B28,【女子1年入力】!$G$20:$Q$49,Q29,FALSE))</f>
        <v/>
      </c>
      <c r="K29" s="168"/>
      <c r="L29" s="79">
        <f t="shared" ref="L29:Q29" si="9">L27</f>
        <v>2</v>
      </c>
      <c r="M29" s="80">
        <f t="shared" si="9"/>
        <v>3</v>
      </c>
      <c r="N29" s="76">
        <f t="shared" si="9"/>
        <v>6</v>
      </c>
      <c r="O29" s="81">
        <f t="shared" si="9"/>
        <v>7</v>
      </c>
      <c r="P29" s="80">
        <f t="shared" si="9"/>
        <v>8</v>
      </c>
      <c r="Q29" s="76">
        <f t="shared" si="9"/>
        <v>11</v>
      </c>
    </row>
    <row r="30" spans="1:17" ht="12" customHeight="1" x14ac:dyDescent="0.2">
      <c r="A30" s="178"/>
      <c r="B30" s="127">
        <v>9</v>
      </c>
      <c r="C30" s="57" t="str">
        <f>IF(VLOOKUP($B30,【女子1年入力】!$G$20:$Q$49,L30,FALSE)=0,"",VLOOKUP($B30,【女子1年入力】!$G$20:$Q$49,L30,FALSE))</f>
        <v/>
      </c>
      <c r="D30" s="58" t="str">
        <f>IF(VLOOKUP($B30,【女子1年入力】!$G$20:$Q$49,M30,FALSE)=0,"",VLOOKUP($B30,【女子1年入力】!$G$20:$Q$49,M30,FALSE))</f>
        <v/>
      </c>
      <c r="E30" s="7"/>
      <c r="F30" s="57" t="str">
        <f>IF(VLOOKUP($B30,【女子1年入力】!$G$20:$Q$49,O30,FALSE)=0,"",VLOOKUP($B30,【女子1年入力】!$G$20:$Q$49,O30,FALSE))</f>
        <v/>
      </c>
      <c r="G30" s="58" t="str">
        <f>IF(VLOOKUP($B30,【女子1年入力】!$G$20:$Q$49,P30,FALSE)=0,"",VLOOKUP($B30,【女子1年入力】!$G$20:$Q$49,P30,FALSE))</f>
        <v/>
      </c>
      <c r="H30" s="7"/>
      <c r="K30" s="127">
        <v>9</v>
      </c>
      <c r="L30" s="66">
        <f>L16</f>
        <v>4</v>
      </c>
      <c r="M30" s="67">
        <f>M16</f>
        <v>5</v>
      </c>
      <c r="N30" s="65"/>
      <c r="O30" s="66">
        <f>O16</f>
        <v>9</v>
      </c>
      <c r="P30" s="67">
        <f>P16</f>
        <v>10</v>
      </c>
      <c r="Q30" s="65"/>
    </row>
    <row r="31" spans="1:17" s="78" customFormat="1" ht="24" customHeight="1" x14ac:dyDescent="0.2">
      <c r="A31" s="178"/>
      <c r="B31" s="168"/>
      <c r="C31" s="74" t="str">
        <f>IF(VLOOKUP($B30,【女子1年入力】!$G$20:$Q$49,L31,FALSE)=0,"",VLOOKUP($B30,【女子1年入力】!$G$20:$Q$49,L31,FALSE))</f>
        <v/>
      </c>
      <c r="D31" s="75" t="str">
        <f>IF(VLOOKUP($B30,【女子1年入力】!$G$20:$Q$49,M31,FALSE)=0,"",VLOOKUP($B30,【女子1年入力】!$G$20:$Q$49,M31,FALSE))</f>
        <v/>
      </c>
      <c r="E31" s="76" t="str">
        <f>IF(VLOOKUP($B30,【女子1年入力】!$G$20:$Q$49,N31,FALSE)=0,"",VLOOKUP($B30,【女子1年入力】!$G$20:$Q$49,N31,FALSE))</f>
        <v/>
      </c>
      <c r="F31" s="77" t="str">
        <f>IF(VLOOKUP($B30,【女子1年入力】!$G$20:$Q$49,O31,FALSE)=0,"",VLOOKUP($B30,【女子1年入力】!$G$20:$Q$49,O31,FALSE))</f>
        <v/>
      </c>
      <c r="G31" s="75" t="str">
        <f>IF(VLOOKUP($B30,【女子1年入力】!$G$20:$Q$49,P31,FALSE)=0,"",VLOOKUP($B30,【女子1年入力】!$G$20:$Q$49,P31,FALSE))</f>
        <v/>
      </c>
      <c r="H31" s="76" t="str">
        <f>IF(VLOOKUP($B30,【女子1年入力】!$G$20:$Q$49,Q31,FALSE)=0,"",VLOOKUP($B30,【女子1年入力】!$G$20:$Q$49,Q31,FALSE))</f>
        <v/>
      </c>
      <c r="K31" s="168"/>
      <c r="L31" s="79">
        <f>L17</f>
        <v>2</v>
      </c>
      <c r="M31" s="80">
        <f>M17</f>
        <v>3</v>
      </c>
      <c r="N31" s="76">
        <f>N17</f>
        <v>6</v>
      </c>
      <c r="O31" s="81">
        <f>O17</f>
        <v>7</v>
      </c>
      <c r="P31" s="80">
        <f>P17</f>
        <v>8</v>
      </c>
      <c r="Q31" s="76">
        <f>Q17</f>
        <v>11</v>
      </c>
    </row>
    <row r="32" spans="1:17" ht="12" customHeight="1" x14ac:dyDescent="0.2">
      <c r="A32" s="178"/>
      <c r="B32" s="127">
        <v>10</v>
      </c>
      <c r="C32" s="57" t="str">
        <f>IF(VLOOKUP($B32,【女子1年入力】!$G$20:$Q$49,L32,FALSE)=0,"",VLOOKUP($B32,【女子1年入力】!$G$20:$Q$49,L32,FALSE))</f>
        <v/>
      </c>
      <c r="D32" s="58" t="str">
        <f>IF(VLOOKUP($B32,【女子1年入力】!$G$20:$Q$49,M32,FALSE)=0,"",VLOOKUP($B32,【女子1年入力】!$G$20:$Q$49,M32,FALSE))</f>
        <v/>
      </c>
      <c r="E32" s="7"/>
      <c r="F32" s="57" t="str">
        <f>IF(VLOOKUP($B32,【女子1年入力】!$G$20:$Q$49,O32,FALSE)=0,"",VLOOKUP($B32,【女子1年入力】!$G$20:$Q$49,O32,FALSE))</f>
        <v/>
      </c>
      <c r="G32" s="58" t="str">
        <f>IF(VLOOKUP($B32,【女子1年入力】!$G$20:$Q$49,P32,FALSE)=0,"",VLOOKUP($B32,【女子1年入力】!$G$20:$Q$49,P32,FALSE))</f>
        <v/>
      </c>
      <c r="H32" s="7"/>
      <c r="K32" s="127">
        <v>10</v>
      </c>
      <c r="L32" s="66">
        <f>L30</f>
        <v>4</v>
      </c>
      <c r="M32" s="67">
        <f>M30</f>
        <v>5</v>
      </c>
      <c r="N32" s="65"/>
      <c r="O32" s="66">
        <f t="shared" ref="O32:P32" si="10">O30</f>
        <v>9</v>
      </c>
      <c r="P32" s="67">
        <f t="shared" si="10"/>
        <v>10</v>
      </c>
      <c r="Q32" s="65"/>
    </row>
    <row r="33" spans="1:17" s="78" customFormat="1" ht="24" customHeight="1" x14ac:dyDescent="0.2">
      <c r="A33" s="179"/>
      <c r="B33" s="168"/>
      <c r="C33" s="74" t="str">
        <f>IF(VLOOKUP($B32,【女子1年入力】!$G$20:$Q$49,L33,FALSE)=0,"",VLOOKUP($B32,【女子1年入力】!$G$20:$Q$49,L33,FALSE))</f>
        <v/>
      </c>
      <c r="D33" s="75" t="str">
        <f>IF(VLOOKUP($B32,【女子1年入力】!$G$20:$Q$49,M33,FALSE)=0,"",VLOOKUP($B32,【女子1年入力】!$G$20:$Q$49,M33,FALSE))</f>
        <v/>
      </c>
      <c r="E33" s="76" t="str">
        <f>IF(VLOOKUP($B32,【女子1年入力】!$G$20:$Q$49,N33,FALSE)=0,"",VLOOKUP($B32,【女子1年入力】!$G$20:$Q$49,N33,FALSE))</f>
        <v/>
      </c>
      <c r="F33" s="74" t="str">
        <f>IF(VLOOKUP($B32,【女子1年入力】!$G$20:$Q$49,O33,FALSE)=0,"",VLOOKUP($B32,【女子1年入力】!$G$20:$Q$49,O33,FALSE))</f>
        <v/>
      </c>
      <c r="G33" s="75" t="str">
        <f>IF(VLOOKUP($B32,【女子1年入力】!$G$20:$Q$49,P33,FALSE)=0,"",VLOOKUP($B32,【女子1年入力】!$G$20:$Q$49,P33,FALSE))</f>
        <v/>
      </c>
      <c r="H33" s="76" t="str">
        <f>IF(VLOOKUP($B32,【女子1年入力】!$G$20:$Q$49,Q33,FALSE)=0,"",VLOOKUP($B32,【女子1年入力】!$G$20:$Q$49,Q33,FALSE))</f>
        <v/>
      </c>
      <c r="K33" s="168"/>
      <c r="L33" s="79">
        <f t="shared" ref="L33:Q33" si="11">L31</f>
        <v>2</v>
      </c>
      <c r="M33" s="80">
        <f t="shared" si="11"/>
        <v>3</v>
      </c>
      <c r="N33" s="76">
        <f t="shared" si="11"/>
        <v>6</v>
      </c>
      <c r="O33" s="79">
        <f t="shared" si="11"/>
        <v>7</v>
      </c>
      <c r="P33" s="80">
        <f t="shared" si="11"/>
        <v>8</v>
      </c>
      <c r="Q33" s="76">
        <f t="shared" si="11"/>
        <v>11</v>
      </c>
    </row>
    <row r="34" spans="1:17" ht="9" customHeight="1" x14ac:dyDescent="0.2">
      <c r="A34" s="3"/>
      <c r="B34" s="4"/>
      <c r="C34" s="4"/>
      <c r="D34" s="36"/>
      <c r="E34" s="6"/>
      <c r="F34" s="6"/>
      <c r="G34" s="36"/>
      <c r="H34" s="6"/>
      <c r="K34" s="3"/>
      <c r="L34" s="4"/>
      <c r="M34" s="36"/>
      <c r="N34" s="6"/>
      <c r="O34" s="6"/>
      <c r="P34" s="36"/>
      <c r="Q34" s="6"/>
    </row>
    <row r="35" spans="1:17" ht="16.5" customHeight="1" x14ac:dyDescent="0.2">
      <c r="A35" s="126" t="s">
        <v>7</v>
      </c>
      <c r="B35" s="126"/>
      <c r="C35" s="126"/>
      <c r="D35" s="126"/>
      <c r="E35" s="126"/>
      <c r="F35" s="126"/>
      <c r="G35" s="126"/>
      <c r="H35" s="126"/>
    </row>
    <row r="36" spans="1:17" ht="30.75" customHeight="1" x14ac:dyDescent="0.2">
      <c r="A36" s="180">
        <f ca="1">【女子1年入力】!C$6</f>
        <v>44682</v>
      </c>
      <c r="B36" s="180"/>
      <c r="C36" s="180"/>
      <c r="D36" s="134" t="s">
        <v>0</v>
      </c>
      <c r="E36" s="134"/>
      <c r="F36" s="125" t="str">
        <f>【女子1年入力】!C$4&amp;"中学校"</f>
        <v>○○中学校</v>
      </c>
      <c r="G36" s="125"/>
      <c r="H36" s="54"/>
    </row>
    <row r="37" spans="1:17" ht="13.5" customHeight="1" x14ac:dyDescent="0.2">
      <c r="D37" s="134"/>
      <c r="E37" s="134"/>
      <c r="F37" s="123"/>
      <c r="G37" s="123"/>
      <c r="H37" s="54"/>
    </row>
    <row r="38" spans="1:17" ht="13.5" customHeight="1" x14ac:dyDescent="0.2">
      <c r="E38" s="55"/>
      <c r="F38" s="54"/>
      <c r="G38" s="54"/>
      <c r="H38" s="54"/>
    </row>
    <row r="39" spans="1:17" ht="30" customHeight="1" x14ac:dyDescent="0.3">
      <c r="D39" s="124" t="s">
        <v>80</v>
      </c>
      <c r="E39" s="124"/>
      <c r="F39" s="123" t="str">
        <f>【女子1年入力】!C$5</f>
        <v>○○　○○</v>
      </c>
      <c r="G39" s="123"/>
      <c r="H39" s="37" t="s">
        <v>75</v>
      </c>
    </row>
    <row r="40" spans="1:17" ht="13.5" customHeight="1" x14ac:dyDescent="0.2">
      <c r="E40" s="64"/>
    </row>
    <row r="41" spans="1:17" ht="13.35" customHeight="1" x14ac:dyDescent="0.2"/>
    <row r="42" spans="1:17" ht="56.4" customHeight="1" x14ac:dyDescent="0.2">
      <c r="A42" s="132" t="str">
        <f>"【"&amp;【女子1年入力】!C$2&amp;" 】"</f>
        <v>【　　　第４８回那覇地区中学校新人ソフトテニス大会　　　 】</v>
      </c>
      <c r="B42" s="132"/>
      <c r="C42" s="132"/>
      <c r="D42" s="132"/>
      <c r="E42" s="132"/>
      <c r="F42" s="132"/>
      <c r="G42" s="132"/>
      <c r="H42" s="132"/>
    </row>
    <row r="43" spans="1:17" ht="26.4" customHeight="1" x14ac:dyDescent="0.2">
      <c r="A43" s="135" t="s">
        <v>85</v>
      </c>
      <c r="B43" s="136"/>
      <c r="C43" s="136"/>
      <c r="D43" s="136"/>
      <c r="E43" s="136"/>
      <c r="F43" s="136"/>
      <c r="G43" s="136"/>
      <c r="H43" s="136"/>
    </row>
    <row r="44" spans="1:17" ht="20.25" customHeight="1" x14ac:dyDescent="0.2">
      <c r="A44" s="161" t="s">
        <v>0</v>
      </c>
      <c r="B44" s="161"/>
      <c r="C44" s="162" t="str">
        <f>【女子1年入力】!C$4</f>
        <v>○○</v>
      </c>
      <c r="D44" s="164" t="s">
        <v>11</v>
      </c>
      <c r="E44" s="165"/>
      <c r="F44" s="154" t="str">
        <f>"電話番号→　"&amp;【女子1年入力】!E$4</f>
        <v>電話番号→　098-123-4567</v>
      </c>
      <c r="G44" s="155"/>
      <c r="H44" s="156"/>
    </row>
    <row r="45" spans="1:17" ht="20.25" customHeight="1" x14ac:dyDescent="0.2">
      <c r="A45" s="161"/>
      <c r="B45" s="161"/>
      <c r="C45" s="163"/>
      <c r="D45" s="166"/>
      <c r="E45" s="167"/>
      <c r="F45" s="154" t="str">
        <f>"ＦＡＸ番号→　"&amp;【女子1年入力】!E$5</f>
        <v>ＦＡＸ番号→　098-123-6789</v>
      </c>
      <c r="G45" s="155"/>
      <c r="H45" s="156"/>
    </row>
    <row r="46" spans="1:17" ht="20.25" customHeight="1" x14ac:dyDescent="0.2">
      <c r="A46" s="161" t="s">
        <v>2</v>
      </c>
      <c r="B46" s="161"/>
      <c r="C46" s="114" t="str">
        <f>【女子1年入力】!C$11</f>
        <v>○○○　○○</v>
      </c>
      <c r="D46" s="115"/>
      <c r="E46" s="137"/>
      <c r="F46" s="139" t="str">
        <f>"携帯番号→　"&amp;【女子1年入力】!E$11</f>
        <v>携帯番号→　090-8765-4321</v>
      </c>
      <c r="G46" s="140"/>
      <c r="H46" s="141"/>
    </row>
    <row r="47" spans="1:17" ht="20.25" customHeight="1" x14ac:dyDescent="0.2">
      <c r="A47" s="161"/>
      <c r="B47" s="161"/>
      <c r="C47" s="116"/>
      <c r="D47" s="117"/>
      <c r="E47" s="138"/>
      <c r="F47" s="142"/>
      <c r="G47" s="143"/>
      <c r="H47" s="144"/>
    </row>
    <row r="48" spans="1:17" ht="31.5" customHeight="1" x14ac:dyDescent="0.2">
      <c r="A48" s="145" t="s">
        <v>3</v>
      </c>
      <c r="B48" s="146"/>
      <c r="C48" s="173" t="str">
        <f>IF(【女子1年入力】!C$12="","",【女子1年入力】!C$12)</f>
        <v>○○　○○○</v>
      </c>
      <c r="D48" s="174"/>
      <c r="E48" s="174"/>
      <c r="F48" s="175" t="str">
        <f>IF(【女子1年入力】!D$12="","","（"&amp;【女子1年入力】!D$12&amp;"）")</f>
        <v>（教　員）</v>
      </c>
      <c r="G48" s="175"/>
      <c r="H48" s="176"/>
    </row>
    <row r="49" spans="1:17" ht="31.5" customHeight="1" x14ac:dyDescent="0.2">
      <c r="A49" s="147"/>
      <c r="B49" s="148"/>
      <c r="C49" s="173" t="str">
        <f>IF(【女子1年入力】!C$13="","",【女子1年入力】!C$13)</f>
        <v>○○　○</v>
      </c>
      <c r="D49" s="174"/>
      <c r="E49" s="174"/>
      <c r="F49" s="175" t="str">
        <f>IF(【女子1年入力】!D$13="","","（"&amp;【女子1年入力】!D$13&amp;"）")</f>
        <v>（教員外）</v>
      </c>
      <c r="G49" s="175"/>
      <c r="H49" s="176"/>
    </row>
    <row r="50" spans="1:17" ht="14.4" customHeight="1" x14ac:dyDescent="0.2">
      <c r="A50" s="1"/>
      <c r="B50" s="1"/>
      <c r="C50" s="122" t="s">
        <v>42</v>
      </c>
      <c r="D50" s="122"/>
      <c r="E50" s="122"/>
      <c r="F50" s="122"/>
      <c r="G50" s="122"/>
    </row>
    <row r="51" spans="1:17" ht="20.399999999999999" customHeight="1" x14ac:dyDescent="0.2">
      <c r="A51" s="157" t="s">
        <v>140</v>
      </c>
      <c r="B51" s="157"/>
      <c r="C51" s="157"/>
      <c r="D51" s="157"/>
      <c r="E51" s="157"/>
      <c r="F51" s="157"/>
      <c r="G51" s="158"/>
      <c r="H51" s="158"/>
    </row>
    <row r="52" spans="1:17" s="72" customFormat="1" ht="15" customHeight="1" x14ac:dyDescent="0.2">
      <c r="A52" s="172"/>
      <c r="B52" s="172"/>
      <c r="C52" s="169" t="s">
        <v>4</v>
      </c>
      <c r="D52" s="170"/>
      <c r="E52" s="170"/>
      <c r="F52" s="170"/>
      <c r="G52" s="170"/>
      <c r="H52" s="171"/>
      <c r="K52" s="172"/>
      <c r="L52" s="169" t="s">
        <v>83</v>
      </c>
      <c r="M52" s="170"/>
      <c r="N52" s="170"/>
      <c r="O52" s="170"/>
      <c r="P52" s="170"/>
      <c r="Q52" s="171"/>
    </row>
    <row r="53" spans="1:17" s="72" customFormat="1" ht="15" customHeight="1" x14ac:dyDescent="0.2">
      <c r="A53" s="172"/>
      <c r="B53" s="172"/>
      <c r="C53" s="169" t="s">
        <v>157</v>
      </c>
      <c r="D53" s="171"/>
      <c r="E53" s="73" t="s">
        <v>1</v>
      </c>
      <c r="F53" s="169" t="s">
        <v>158</v>
      </c>
      <c r="G53" s="171"/>
      <c r="H53" s="73" t="s">
        <v>1</v>
      </c>
      <c r="K53" s="172"/>
      <c r="L53" s="169" t="s">
        <v>157</v>
      </c>
      <c r="M53" s="171"/>
      <c r="N53" s="73" t="s">
        <v>1</v>
      </c>
      <c r="O53" s="169" t="s">
        <v>158</v>
      </c>
      <c r="P53" s="171"/>
      <c r="Q53" s="73" t="s">
        <v>1</v>
      </c>
    </row>
    <row r="54" spans="1:17" ht="12" customHeight="1" x14ac:dyDescent="0.2">
      <c r="A54" s="177" t="s">
        <v>87</v>
      </c>
      <c r="B54" s="127">
        <f>B14+10</f>
        <v>11</v>
      </c>
      <c r="C54" s="57" t="str">
        <f>IF(VLOOKUP($B54,【女子1年入力】!$G$20:$Q$49,L54,FALSE)=0,"",VLOOKUP($B54,【女子1年入力】!$G$20:$Q$49,L54,FALSE))</f>
        <v/>
      </c>
      <c r="D54" s="58" t="str">
        <f>IF(VLOOKUP($B54,【女子1年入力】!$G$20:$Q$49,M54,FALSE)=0,"",VLOOKUP($B54,【女子1年入力】!$G$20:$Q$49,M54,FALSE))</f>
        <v/>
      </c>
      <c r="E54" s="7"/>
      <c r="F54" s="57" t="str">
        <f>IF(VLOOKUP($B54,【女子1年入力】!$G$20:$Q$49,O54,FALSE)=0,"",VLOOKUP($B54,【女子1年入力】!$G$20:$Q$49,O54,FALSE))</f>
        <v/>
      </c>
      <c r="G54" s="58" t="str">
        <f>IF(VLOOKUP($B54,【女子1年入力】!$G$20:$Q$49,P54,FALSE)=0,"",VLOOKUP($B54,【女子1年入力】!$G$20:$Q$49,P54,FALSE))</f>
        <v/>
      </c>
      <c r="H54" s="7"/>
      <c r="K54" s="127">
        <f>K14+10</f>
        <v>11</v>
      </c>
      <c r="L54" s="66">
        <v>4</v>
      </c>
      <c r="M54" s="67">
        <v>5</v>
      </c>
      <c r="N54" s="65"/>
      <c r="O54" s="66">
        <v>9</v>
      </c>
      <c r="P54" s="67">
        <v>10</v>
      </c>
      <c r="Q54" s="65"/>
    </row>
    <row r="55" spans="1:17" s="78" customFormat="1" ht="24" customHeight="1" x14ac:dyDescent="0.2">
      <c r="A55" s="178"/>
      <c r="B55" s="168"/>
      <c r="C55" s="74" t="str">
        <f>IF(VLOOKUP($B54,【女子1年入力】!$G$20:$Q$49,L55,FALSE)=0,"",VLOOKUP($B54,【女子1年入力】!$G$20:$Q$49,L55,FALSE))</f>
        <v/>
      </c>
      <c r="D55" s="75" t="str">
        <f>IF(VLOOKUP($B54,【女子1年入力】!$G$20:$Q$49,M55,FALSE)=0,"",VLOOKUP($B54,【女子1年入力】!$G$20:$Q$49,M55,FALSE))</f>
        <v/>
      </c>
      <c r="E55" s="76" t="str">
        <f>IF(VLOOKUP($B54,【女子1年入力】!$G$20:$Q$49,N55,FALSE)=0,"",VLOOKUP($B54,【女子1年入力】!$G$20:$Q$49,N55,FALSE))</f>
        <v/>
      </c>
      <c r="F55" s="77" t="str">
        <f>IF(VLOOKUP($B54,【女子1年入力】!$G$20:$Q$49,O55,FALSE)=0,"",VLOOKUP($B54,【女子1年入力】!$G$20:$Q$49,O55,FALSE))</f>
        <v/>
      </c>
      <c r="G55" s="75" t="str">
        <f>IF(VLOOKUP($B54,【女子1年入力】!$G$20:$Q$49,P55,FALSE)=0,"",VLOOKUP($B54,【女子1年入力】!$G$20:$Q$49,P55,FALSE))</f>
        <v/>
      </c>
      <c r="H55" s="76" t="str">
        <f>IF(VLOOKUP($B54,【女子1年入力】!$G$20:$Q$49,Q55,FALSE)=0,"",VLOOKUP($B54,【女子1年入力】!$G$20:$Q$49,Q55,FALSE))</f>
        <v/>
      </c>
      <c r="K55" s="168"/>
      <c r="L55" s="79">
        <v>2</v>
      </c>
      <c r="M55" s="80">
        <v>3</v>
      </c>
      <c r="N55" s="76">
        <v>6</v>
      </c>
      <c r="O55" s="81">
        <v>7</v>
      </c>
      <c r="P55" s="80">
        <v>8</v>
      </c>
      <c r="Q55" s="76">
        <v>11</v>
      </c>
    </row>
    <row r="56" spans="1:17" ht="12" customHeight="1" x14ac:dyDescent="0.2">
      <c r="A56" s="178"/>
      <c r="B56" s="127">
        <f t="shared" ref="B56" si="12">B16+10</f>
        <v>12</v>
      </c>
      <c r="C56" s="57" t="str">
        <f>IF(VLOOKUP($B56,【女子1年入力】!$G$20:$Q$49,L56,FALSE)=0,"",VLOOKUP($B56,【女子1年入力】!$G$20:$Q$49,L56,FALSE))</f>
        <v/>
      </c>
      <c r="D56" s="58" t="str">
        <f>IF(VLOOKUP($B56,【女子1年入力】!$G$20:$Q$49,M56,FALSE)=0,"",VLOOKUP($B56,【女子1年入力】!$G$20:$Q$49,M56,FALSE))</f>
        <v/>
      </c>
      <c r="E56" s="7"/>
      <c r="F56" s="57" t="str">
        <f>IF(VLOOKUP($B56,【女子1年入力】!$G$20:$Q$49,O56,FALSE)=0,"",VLOOKUP($B56,【女子1年入力】!$G$20:$Q$49,O56,FALSE))</f>
        <v/>
      </c>
      <c r="G56" s="58" t="str">
        <f>IF(VLOOKUP($B56,【女子1年入力】!$G$20:$Q$49,P56,FALSE)=0,"",VLOOKUP($B56,【女子1年入力】!$G$20:$Q$49,P56,FALSE))</f>
        <v/>
      </c>
      <c r="H56" s="7"/>
      <c r="K56" s="127">
        <f t="shared" ref="K56" si="13">K16+10</f>
        <v>12</v>
      </c>
      <c r="L56" s="66">
        <f>L54</f>
        <v>4</v>
      </c>
      <c r="M56" s="67">
        <f>M54</f>
        <v>5</v>
      </c>
      <c r="N56" s="65"/>
      <c r="O56" s="66">
        <f t="shared" ref="O56:P56" si="14">O54</f>
        <v>9</v>
      </c>
      <c r="P56" s="67">
        <f t="shared" si="14"/>
        <v>10</v>
      </c>
      <c r="Q56" s="65"/>
    </row>
    <row r="57" spans="1:17" s="78" customFormat="1" ht="24" customHeight="1" x14ac:dyDescent="0.2">
      <c r="A57" s="178"/>
      <c r="B57" s="168"/>
      <c r="C57" s="74" t="str">
        <f>IF(VLOOKUP($B56,【女子1年入力】!$G$20:$Q$49,L57,FALSE)=0,"",VLOOKUP($B56,【女子1年入力】!$G$20:$Q$49,L57,FALSE))</f>
        <v/>
      </c>
      <c r="D57" s="75" t="str">
        <f>IF(VLOOKUP($B56,【女子1年入力】!$G$20:$Q$49,M57,FALSE)=0,"",VLOOKUP($B56,【女子1年入力】!$G$20:$Q$49,M57,FALSE))</f>
        <v/>
      </c>
      <c r="E57" s="76" t="str">
        <f>IF(VLOOKUP($B56,【女子1年入力】!$G$20:$Q$49,N57,FALSE)=0,"",VLOOKUP($B56,【女子1年入力】!$G$20:$Q$49,N57,FALSE))</f>
        <v/>
      </c>
      <c r="F57" s="77" t="str">
        <f>IF(VLOOKUP($B56,【女子1年入力】!$G$20:$Q$49,O57,FALSE)=0,"",VLOOKUP($B56,【女子1年入力】!$G$20:$Q$49,O57,FALSE))</f>
        <v/>
      </c>
      <c r="G57" s="75" t="str">
        <f>IF(VLOOKUP($B56,【女子1年入力】!$G$20:$Q$49,P57,FALSE)=0,"",VLOOKUP($B56,【女子1年入力】!$G$20:$Q$49,P57,FALSE))</f>
        <v/>
      </c>
      <c r="H57" s="76" t="str">
        <f>IF(VLOOKUP($B56,【女子1年入力】!$G$20:$Q$49,Q57,FALSE)=0,"",VLOOKUP($B56,【女子1年入力】!$G$20:$Q$49,Q57,FALSE))</f>
        <v/>
      </c>
      <c r="K57" s="168"/>
      <c r="L57" s="79">
        <f t="shared" ref="L57:Q58" si="15">L55</f>
        <v>2</v>
      </c>
      <c r="M57" s="80">
        <f t="shared" si="15"/>
        <v>3</v>
      </c>
      <c r="N57" s="76">
        <f t="shared" si="15"/>
        <v>6</v>
      </c>
      <c r="O57" s="81">
        <f t="shared" si="15"/>
        <v>7</v>
      </c>
      <c r="P57" s="80">
        <f t="shared" si="15"/>
        <v>8</v>
      </c>
      <c r="Q57" s="76">
        <f t="shared" si="15"/>
        <v>11</v>
      </c>
    </row>
    <row r="58" spans="1:17" ht="12" customHeight="1" x14ac:dyDescent="0.2">
      <c r="A58" s="178"/>
      <c r="B58" s="127">
        <f t="shared" ref="B58" si="16">B18+10</f>
        <v>13</v>
      </c>
      <c r="C58" s="57" t="str">
        <f>IF(VLOOKUP($B58,【女子1年入力】!$G$20:$Q$49,L58,FALSE)=0,"",VLOOKUP($B58,【女子1年入力】!$G$20:$Q$49,L58,FALSE))</f>
        <v/>
      </c>
      <c r="D58" s="58" t="str">
        <f>IF(VLOOKUP($B58,【女子1年入力】!$G$20:$Q$49,M58,FALSE)=0,"",VLOOKUP($B58,【女子1年入力】!$G$20:$Q$49,M58,FALSE))</f>
        <v/>
      </c>
      <c r="E58" s="7"/>
      <c r="F58" s="57" t="str">
        <f>IF(VLOOKUP($B58,【女子1年入力】!$G$20:$Q$49,O58,FALSE)=0,"",VLOOKUP($B58,【女子1年入力】!$G$20:$Q$49,O58,FALSE))</f>
        <v/>
      </c>
      <c r="G58" s="58" t="str">
        <f>IF(VLOOKUP($B58,【女子1年入力】!$G$20:$Q$49,P58,FALSE)=0,"",VLOOKUP($B58,【女子1年入力】!$G$20:$Q$49,P58,FALSE))</f>
        <v/>
      </c>
      <c r="H58" s="7"/>
      <c r="K58" s="127">
        <f t="shared" ref="K58" si="17">K18+10</f>
        <v>13</v>
      </c>
      <c r="L58" s="66">
        <f>L56</f>
        <v>4</v>
      </c>
      <c r="M58" s="67">
        <f>M56</f>
        <v>5</v>
      </c>
      <c r="N58" s="65"/>
      <c r="O58" s="66">
        <f t="shared" si="15"/>
        <v>9</v>
      </c>
      <c r="P58" s="67">
        <f t="shared" si="15"/>
        <v>10</v>
      </c>
      <c r="Q58" s="65"/>
    </row>
    <row r="59" spans="1:17" s="78" customFormat="1" ht="24" customHeight="1" x14ac:dyDescent="0.2">
      <c r="A59" s="178"/>
      <c r="B59" s="168"/>
      <c r="C59" s="74" t="str">
        <f>IF(VLOOKUP($B58,【女子1年入力】!$G$20:$Q$49,L59,FALSE)=0,"",VLOOKUP($B58,【女子1年入力】!$G$20:$Q$49,L59,FALSE))</f>
        <v/>
      </c>
      <c r="D59" s="75" t="str">
        <f>IF(VLOOKUP($B58,【女子1年入力】!$G$20:$Q$49,M59,FALSE)=0,"",VLOOKUP($B58,【女子1年入力】!$G$20:$Q$49,M59,FALSE))</f>
        <v/>
      </c>
      <c r="E59" s="76" t="str">
        <f>IF(VLOOKUP($B58,【女子1年入力】!$G$20:$Q$49,N59,FALSE)=0,"",VLOOKUP($B58,【女子1年入力】!$G$20:$Q$49,N59,FALSE))</f>
        <v/>
      </c>
      <c r="F59" s="77" t="str">
        <f>IF(VLOOKUP($B58,【女子1年入力】!$G$20:$Q$49,O59,FALSE)=0,"",VLOOKUP($B58,【女子1年入力】!$G$20:$Q$49,O59,FALSE))</f>
        <v/>
      </c>
      <c r="G59" s="75" t="str">
        <f>IF(VLOOKUP($B58,【女子1年入力】!$G$20:$Q$49,P59,FALSE)=0,"",VLOOKUP($B58,【女子1年入力】!$G$20:$Q$49,P59,FALSE))</f>
        <v/>
      </c>
      <c r="H59" s="76" t="str">
        <f>IF(VLOOKUP($B58,【女子1年入力】!$G$20:$Q$49,Q59,FALSE)=0,"",VLOOKUP($B58,【女子1年入力】!$G$20:$Q$49,Q59,FALSE))</f>
        <v/>
      </c>
      <c r="K59" s="168"/>
      <c r="L59" s="79">
        <f t="shared" ref="L59:Q60" si="18">L57</f>
        <v>2</v>
      </c>
      <c r="M59" s="80">
        <f t="shared" si="18"/>
        <v>3</v>
      </c>
      <c r="N59" s="76">
        <f t="shared" si="18"/>
        <v>6</v>
      </c>
      <c r="O59" s="81">
        <f t="shared" si="18"/>
        <v>7</v>
      </c>
      <c r="P59" s="80">
        <f t="shared" si="18"/>
        <v>8</v>
      </c>
      <c r="Q59" s="76">
        <f t="shared" si="18"/>
        <v>11</v>
      </c>
    </row>
    <row r="60" spans="1:17" ht="12" customHeight="1" x14ac:dyDescent="0.2">
      <c r="A60" s="178"/>
      <c r="B60" s="127">
        <f t="shared" ref="B60" si="19">B20+10</f>
        <v>14</v>
      </c>
      <c r="C60" s="57" t="str">
        <f>IF(VLOOKUP($B60,【女子1年入力】!$G$20:$Q$49,L60,FALSE)=0,"",VLOOKUP($B60,【女子1年入力】!$G$20:$Q$49,L60,FALSE))</f>
        <v/>
      </c>
      <c r="D60" s="58" t="str">
        <f>IF(VLOOKUP($B60,【女子1年入力】!$G$20:$Q$49,M60,FALSE)=0,"",VLOOKUP($B60,【女子1年入力】!$G$20:$Q$49,M60,FALSE))</f>
        <v/>
      </c>
      <c r="E60" s="7"/>
      <c r="F60" s="57" t="str">
        <f>IF(VLOOKUP($B60,【女子1年入力】!$G$20:$Q$49,O60,FALSE)=0,"",VLOOKUP($B60,【女子1年入力】!$G$20:$Q$49,O60,FALSE))</f>
        <v/>
      </c>
      <c r="G60" s="58" t="str">
        <f>IF(VLOOKUP($B60,【女子1年入力】!$G$20:$Q$49,P60,FALSE)=0,"",VLOOKUP($B60,【女子1年入力】!$G$20:$Q$49,P60,FALSE))</f>
        <v/>
      </c>
      <c r="H60" s="7"/>
      <c r="K60" s="127">
        <f t="shared" ref="K60" si="20">K20+10</f>
        <v>14</v>
      </c>
      <c r="L60" s="66">
        <f>L58</f>
        <v>4</v>
      </c>
      <c r="M60" s="67">
        <f>M58</f>
        <v>5</v>
      </c>
      <c r="N60" s="65"/>
      <c r="O60" s="66">
        <f t="shared" si="18"/>
        <v>9</v>
      </c>
      <c r="P60" s="67">
        <f t="shared" si="18"/>
        <v>10</v>
      </c>
      <c r="Q60" s="65"/>
    </row>
    <row r="61" spans="1:17" s="78" customFormat="1" ht="24" customHeight="1" x14ac:dyDescent="0.2">
      <c r="A61" s="178"/>
      <c r="B61" s="168"/>
      <c r="C61" s="74" t="str">
        <f>IF(VLOOKUP($B60,【女子1年入力】!$G$20:$Q$49,L61,FALSE)=0,"",VLOOKUP($B60,【女子1年入力】!$G$20:$Q$49,L61,FALSE))</f>
        <v/>
      </c>
      <c r="D61" s="75" t="str">
        <f>IF(VLOOKUP($B60,【女子1年入力】!$G$20:$Q$49,M61,FALSE)=0,"",VLOOKUP($B60,【女子1年入力】!$G$20:$Q$49,M61,FALSE))</f>
        <v/>
      </c>
      <c r="E61" s="76" t="str">
        <f>IF(VLOOKUP($B60,【女子1年入力】!$G$20:$Q$49,N61,FALSE)=0,"",VLOOKUP($B60,【女子1年入力】!$G$20:$Q$49,N61,FALSE))</f>
        <v/>
      </c>
      <c r="F61" s="77" t="str">
        <f>IF(VLOOKUP($B60,【女子1年入力】!$G$20:$Q$49,O61,FALSE)=0,"",VLOOKUP($B60,【女子1年入力】!$G$20:$Q$49,O61,FALSE))</f>
        <v/>
      </c>
      <c r="G61" s="75" t="str">
        <f>IF(VLOOKUP($B60,【女子1年入力】!$G$20:$Q$49,P61,FALSE)=0,"",VLOOKUP($B60,【女子1年入力】!$G$20:$Q$49,P61,FALSE))</f>
        <v/>
      </c>
      <c r="H61" s="76" t="str">
        <f>IF(VLOOKUP($B60,【女子1年入力】!$G$20:$Q$49,Q61,FALSE)=0,"",VLOOKUP($B60,【女子1年入力】!$G$20:$Q$49,Q61,FALSE))</f>
        <v/>
      </c>
      <c r="K61" s="168"/>
      <c r="L61" s="79">
        <f t="shared" ref="L61:Q62" si="21">L59</f>
        <v>2</v>
      </c>
      <c r="M61" s="80">
        <f t="shared" si="21"/>
        <v>3</v>
      </c>
      <c r="N61" s="76">
        <f t="shared" si="21"/>
        <v>6</v>
      </c>
      <c r="O61" s="81">
        <f t="shared" si="21"/>
        <v>7</v>
      </c>
      <c r="P61" s="80">
        <f t="shared" si="21"/>
        <v>8</v>
      </c>
      <c r="Q61" s="76">
        <f t="shared" si="21"/>
        <v>11</v>
      </c>
    </row>
    <row r="62" spans="1:17" ht="12" customHeight="1" x14ac:dyDescent="0.2">
      <c r="A62" s="178"/>
      <c r="B62" s="127">
        <f t="shared" ref="B62" si="22">B22+10</f>
        <v>15</v>
      </c>
      <c r="C62" s="57" t="str">
        <f>IF(VLOOKUP($B62,【女子1年入力】!$G$20:$Q$49,L62,FALSE)=0,"",VLOOKUP($B62,【女子1年入力】!$G$20:$Q$49,L62,FALSE))</f>
        <v/>
      </c>
      <c r="D62" s="58" t="str">
        <f>IF(VLOOKUP($B62,【女子1年入力】!$G$20:$Q$49,M62,FALSE)=0,"",VLOOKUP($B62,【女子1年入力】!$G$20:$Q$49,M62,FALSE))</f>
        <v/>
      </c>
      <c r="E62" s="7"/>
      <c r="F62" s="57" t="str">
        <f>IF(VLOOKUP($B62,【女子1年入力】!$G$20:$Q$49,O62,FALSE)=0,"",VLOOKUP($B62,【女子1年入力】!$G$20:$Q$49,O62,FALSE))</f>
        <v/>
      </c>
      <c r="G62" s="58" t="str">
        <f>IF(VLOOKUP($B62,【女子1年入力】!$G$20:$Q$49,P62,FALSE)=0,"",VLOOKUP($B62,【女子1年入力】!$G$20:$Q$49,P62,FALSE))</f>
        <v/>
      </c>
      <c r="H62" s="7"/>
      <c r="K62" s="127">
        <f t="shared" ref="K62" si="23">K22+10</f>
        <v>15</v>
      </c>
      <c r="L62" s="66">
        <f>L60</f>
        <v>4</v>
      </c>
      <c r="M62" s="67">
        <f>M60</f>
        <v>5</v>
      </c>
      <c r="N62" s="65"/>
      <c r="O62" s="66">
        <f t="shared" si="21"/>
        <v>9</v>
      </c>
      <c r="P62" s="67">
        <f t="shared" si="21"/>
        <v>10</v>
      </c>
      <c r="Q62" s="65"/>
    </row>
    <row r="63" spans="1:17" s="78" customFormat="1" ht="24" customHeight="1" x14ac:dyDescent="0.2">
      <c r="A63" s="178"/>
      <c r="B63" s="168"/>
      <c r="C63" s="74" t="str">
        <f>IF(VLOOKUP($B62,【女子1年入力】!$G$20:$Q$49,L63,FALSE)=0,"",VLOOKUP($B62,【女子1年入力】!$G$20:$Q$49,L63,FALSE))</f>
        <v/>
      </c>
      <c r="D63" s="75" t="str">
        <f>IF(VLOOKUP($B62,【女子1年入力】!$G$20:$Q$49,M63,FALSE)=0,"",VLOOKUP($B62,【女子1年入力】!$G$20:$Q$49,M63,FALSE))</f>
        <v/>
      </c>
      <c r="E63" s="76" t="str">
        <f>IF(VLOOKUP($B62,【女子1年入力】!$G$20:$Q$49,N63,FALSE)=0,"",VLOOKUP($B62,【女子1年入力】!$G$20:$Q$49,N63,FALSE))</f>
        <v/>
      </c>
      <c r="F63" s="77" t="str">
        <f>IF(VLOOKUP($B62,【女子1年入力】!$G$20:$Q$49,O63,FALSE)=0,"",VLOOKUP($B62,【女子1年入力】!$G$20:$Q$49,O63,FALSE))</f>
        <v/>
      </c>
      <c r="G63" s="75" t="str">
        <f>IF(VLOOKUP($B62,【女子1年入力】!$G$20:$Q$49,P63,FALSE)=0,"",VLOOKUP($B62,【女子1年入力】!$G$20:$Q$49,P63,FALSE))</f>
        <v/>
      </c>
      <c r="H63" s="76" t="str">
        <f>IF(VLOOKUP($B62,【女子1年入力】!$G$20:$Q$49,Q63,FALSE)=0,"",VLOOKUP($B62,【女子1年入力】!$G$20:$Q$49,Q63,FALSE))</f>
        <v/>
      </c>
      <c r="K63" s="168"/>
      <c r="L63" s="79">
        <f t="shared" ref="L63:Q64" si="24">L61</f>
        <v>2</v>
      </c>
      <c r="M63" s="80">
        <f t="shared" si="24"/>
        <v>3</v>
      </c>
      <c r="N63" s="76">
        <f t="shared" si="24"/>
        <v>6</v>
      </c>
      <c r="O63" s="81">
        <f t="shared" si="24"/>
        <v>7</v>
      </c>
      <c r="P63" s="80">
        <f t="shared" si="24"/>
        <v>8</v>
      </c>
      <c r="Q63" s="76">
        <f t="shared" si="24"/>
        <v>11</v>
      </c>
    </row>
    <row r="64" spans="1:17" ht="12" customHeight="1" x14ac:dyDescent="0.2">
      <c r="A64" s="178"/>
      <c r="B64" s="127">
        <f t="shared" ref="B64" si="25">B24+10</f>
        <v>16</v>
      </c>
      <c r="C64" s="57" t="str">
        <f>IF(VLOOKUP($B64,【女子1年入力】!$G$20:$Q$49,L64,FALSE)=0,"",VLOOKUP($B64,【女子1年入力】!$G$20:$Q$49,L64,FALSE))</f>
        <v/>
      </c>
      <c r="D64" s="58" t="str">
        <f>IF(VLOOKUP($B64,【女子1年入力】!$G$20:$Q$49,M64,FALSE)=0,"",VLOOKUP($B64,【女子1年入力】!$G$20:$Q$49,M64,FALSE))</f>
        <v/>
      </c>
      <c r="E64" s="7"/>
      <c r="F64" s="57" t="str">
        <f>IF(VLOOKUP($B64,【女子1年入力】!$G$20:$Q$49,O64,FALSE)=0,"",VLOOKUP($B64,【女子1年入力】!$G$20:$Q$49,O64,FALSE))</f>
        <v/>
      </c>
      <c r="G64" s="58" t="str">
        <f>IF(VLOOKUP($B64,【女子1年入力】!$G$20:$Q$49,P64,FALSE)=0,"",VLOOKUP($B64,【女子1年入力】!$G$20:$Q$49,P64,FALSE))</f>
        <v/>
      </c>
      <c r="H64" s="7"/>
      <c r="K64" s="127">
        <f t="shared" ref="K64" si="26">K24+10</f>
        <v>16</v>
      </c>
      <c r="L64" s="66">
        <f>L62</f>
        <v>4</v>
      </c>
      <c r="M64" s="67">
        <f>M62</f>
        <v>5</v>
      </c>
      <c r="N64" s="65"/>
      <c r="O64" s="66">
        <f t="shared" si="24"/>
        <v>9</v>
      </c>
      <c r="P64" s="67">
        <f t="shared" si="24"/>
        <v>10</v>
      </c>
      <c r="Q64" s="65"/>
    </row>
    <row r="65" spans="1:17" s="78" customFormat="1" ht="24" customHeight="1" x14ac:dyDescent="0.2">
      <c r="A65" s="178"/>
      <c r="B65" s="168"/>
      <c r="C65" s="74" t="str">
        <f>IF(VLOOKUP($B64,【女子1年入力】!$G$20:$Q$49,L65,FALSE)=0,"",VLOOKUP($B64,【女子1年入力】!$G$20:$Q$49,L65,FALSE))</f>
        <v/>
      </c>
      <c r="D65" s="75" t="str">
        <f>IF(VLOOKUP($B64,【女子1年入力】!$G$20:$Q$49,M65,FALSE)=0,"",VLOOKUP($B64,【女子1年入力】!$G$20:$Q$49,M65,FALSE))</f>
        <v/>
      </c>
      <c r="E65" s="76" t="str">
        <f>IF(VLOOKUP($B64,【女子1年入力】!$G$20:$Q$49,N65,FALSE)=0,"",VLOOKUP($B64,【女子1年入力】!$G$20:$Q$49,N65,FALSE))</f>
        <v/>
      </c>
      <c r="F65" s="77" t="str">
        <f>IF(VLOOKUP($B64,【女子1年入力】!$G$20:$Q$49,O65,FALSE)=0,"",VLOOKUP($B64,【女子1年入力】!$G$20:$Q$49,O65,FALSE))</f>
        <v/>
      </c>
      <c r="G65" s="75" t="str">
        <f>IF(VLOOKUP($B64,【女子1年入力】!$G$20:$Q$49,P65,FALSE)=0,"",VLOOKUP($B64,【女子1年入力】!$G$20:$Q$49,P65,FALSE))</f>
        <v/>
      </c>
      <c r="H65" s="76" t="str">
        <f>IF(VLOOKUP($B64,【女子1年入力】!$G$20:$Q$49,Q65,FALSE)=0,"",VLOOKUP($B64,【女子1年入力】!$G$20:$Q$49,Q65,FALSE))</f>
        <v/>
      </c>
      <c r="K65" s="168"/>
      <c r="L65" s="79">
        <f t="shared" ref="L65:Q65" si="27">L63</f>
        <v>2</v>
      </c>
      <c r="M65" s="80">
        <f t="shared" si="27"/>
        <v>3</v>
      </c>
      <c r="N65" s="76">
        <f t="shared" si="27"/>
        <v>6</v>
      </c>
      <c r="O65" s="81">
        <f t="shared" si="27"/>
        <v>7</v>
      </c>
      <c r="P65" s="80">
        <f t="shared" si="27"/>
        <v>8</v>
      </c>
      <c r="Q65" s="76">
        <f t="shared" si="27"/>
        <v>11</v>
      </c>
    </row>
    <row r="66" spans="1:17" ht="12" customHeight="1" x14ac:dyDescent="0.2">
      <c r="A66" s="178"/>
      <c r="B66" s="127">
        <f t="shared" ref="B66" si="28">B26+10</f>
        <v>17</v>
      </c>
      <c r="C66" s="57" t="str">
        <f>IF(VLOOKUP($B66,【女子1年入力】!$G$20:$Q$49,L66,FALSE)=0,"",VLOOKUP($B66,【女子1年入力】!$G$20:$Q$49,L66,FALSE))</f>
        <v/>
      </c>
      <c r="D66" s="58" t="str">
        <f>IF(VLOOKUP($B66,【女子1年入力】!$G$20:$Q$49,M66,FALSE)=0,"",VLOOKUP($B66,【女子1年入力】!$G$20:$Q$49,M66,FALSE))</f>
        <v/>
      </c>
      <c r="E66" s="7"/>
      <c r="F66" s="57" t="str">
        <f>IF(VLOOKUP($B66,【女子1年入力】!$G$20:$Q$49,O66,FALSE)=0,"",VLOOKUP($B66,【女子1年入力】!$G$20:$Q$49,O66,FALSE))</f>
        <v/>
      </c>
      <c r="G66" s="58" t="str">
        <f>IF(VLOOKUP($B66,【女子1年入力】!$G$20:$Q$49,P66,FALSE)=0,"",VLOOKUP($B66,【女子1年入力】!$G$20:$Q$49,P66,FALSE))</f>
        <v/>
      </c>
      <c r="H66" s="7"/>
      <c r="K66" s="127">
        <f t="shared" ref="K66" si="29">K26+10</f>
        <v>17</v>
      </c>
      <c r="L66" s="66">
        <f>L56</f>
        <v>4</v>
      </c>
      <c r="M66" s="67">
        <f>M56</f>
        <v>5</v>
      </c>
      <c r="N66" s="65"/>
      <c r="O66" s="66">
        <f t="shared" ref="O66:P66" si="30">O56</f>
        <v>9</v>
      </c>
      <c r="P66" s="67">
        <f t="shared" si="30"/>
        <v>10</v>
      </c>
      <c r="Q66" s="65"/>
    </row>
    <row r="67" spans="1:17" s="78" customFormat="1" ht="24" customHeight="1" x14ac:dyDescent="0.2">
      <c r="A67" s="178"/>
      <c r="B67" s="168"/>
      <c r="C67" s="74" t="str">
        <f>IF(VLOOKUP($B66,【女子1年入力】!$G$20:$Q$49,L67,FALSE)=0,"",VLOOKUP($B66,【女子1年入力】!$G$20:$Q$49,L67,FALSE))</f>
        <v/>
      </c>
      <c r="D67" s="75" t="str">
        <f>IF(VLOOKUP($B66,【女子1年入力】!$G$20:$Q$49,M67,FALSE)=0,"",VLOOKUP($B66,【女子1年入力】!$G$20:$Q$49,M67,FALSE))</f>
        <v/>
      </c>
      <c r="E67" s="76" t="str">
        <f>IF(VLOOKUP($B66,【女子1年入力】!$G$20:$Q$49,N67,FALSE)=0,"",VLOOKUP($B66,【女子1年入力】!$G$20:$Q$49,N67,FALSE))</f>
        <v/>
      </c>
      <c r="F67" s="77" t="str">
        <f>IF(VLOOKUP($B66,【女子1年入力】!$G$20:$Q$49,O67,FALSE)=0,"",VLOOKUP($B66,【女子1年入力】!$G$20:$Q$49,O67,FALSE))</f>
        <v/>
      </c>
      <c r="G67" s="75" t="str">
        <f>IF(VLOOKUP($B66,【女子1年入力】!$G$20:$Q$49,P67,FALSE)=0,"",VLOOKUP($B66,【女子1年入力】!$G$20:$Q$49,P67,FALSE))</f>
        <v/>
      </c>
      <c r="H67" s="76" t="str">
        <f>IF(VLOOKUP($B66,【女子1年入力】!$G$20:$Q$49,Q67,FALSE)=0,"",VLOOKUP($B66,【女子1年入力】!$G$20:$Q$49,Q67,FALSE))</f>
        <v/>
      </c>
      <c r="K67" s="168"/>
      <c r="L67" s="79">
        <f t="shared" ref="L67:Q67" si="31">L57</f>
        <v>2</v>
      </c>
      <c r="M67" s="80">
        <f t="shared" si="31"/>
        <v>3</v>
      </c>
      <c r="N67" s="76">
        <f t="shared" si="31"/>
        <v>6</v>
      </c>
      <c r="O67" s="81">
        <f t="shared" si="31"/>
        <v>7</v>
      </c>
      <c r="P67" s="80">
        <f t="shared" si="31"/>
        <v>8</v>
      </c>
      <c r="Q67" s="76">
        <f t="shared" si="31"/>
        <v>11</v>
      </c>
    </row>
    <row r="68" spans="1:17" ht="12" customHeight="1" x14ac:dyDescent="0.2">
      <c r="A68" s="178"/>
      <c r="B68" s="127">
        <f t="shared" ref="B68" si="32">B28+10</f>
        <v>18</v>
      </c>
      <c r="C68" s="57" t="str">
        <f>IF(VLOOKUP($B68,【女子1年入力】!$G$20:$Q$49,L68,FALSE)=0,"",VLOOKUP($B68,【女子1年入力】!$G$20:$Q$49,L68,FALSE))</f>
        <v/>
      </c>
      <c r="D68" s="58" t="str">
        <f>IF(VLOOKUP($B68,【女子1年入力】!$G$20:$Q$49,M68,FALSE)=0,"",VLOOKUP($B68,【女子1年入力】!$G$20:$Q$49,M68,FALSE))</f>
        <v/>
      </c>
      <c r="E68" s="7"/>
      <c r="F68" s="57" t="str">
        <f>IF(VLOOKUP($B68,【女子1年入力】!$G$20:$Q$49,O68,FALSE)=0,"",VLOOKUP($B68,【女子1年入力】!$G$20:$Q$49,O68,FALSE))</f>
        <v/>
      </c>
      <c r="G68" s="58" t="str">
        <f>IF(VLOOKUP($B68,【女子1年入力】!$G$20:$Q$49,P68,FALSE)=0,"",VLOOKUP($B68,【女子1年入力】!$G$20:$Q$49,P68,FALSE))</f>
        <v/>
      </c>
      <c r="H68" s="7"/>
      <c r="K68" s="127">
        <f t="shared" ref="K68" si="33">K28+10</f>
        <v>18</v>
      </c>
      <c r="L68" s="66">
        <f>L66</f>
        <v>4</v>
      </c>
      <c r="M68" s="67">
        <f>M66</f>
        <v>5</v>
      </c>
      <c r="N68" s="65"/>
      <c r="O68" s="66">
        <f t="shared" ref="O68:P68" si="34">O66</f>
        <v>9</v>
      </c>
      <c r="P68" s="67">
        <f t="shared" si="34"/>
        <v>10</v>
      </c>
      <c r="Q68" s="65"/>
    </row>
    <row r="69" spans="1:17" s="78" customFormat="1" ht="24" customHeight="1" x14ac:dyDescent="0.2">
      <c r="A69" s="178"/>
      <c r="B69" s="168"/>
      <c r="C69" s="74" t="str">
        <f>IF(VLOOKUP($B68,【女子1年入力】!$G$20:$Q$49,L69,FALSE)=0,"",VLOOKUP($B68,【女子1年入力】!$G$20:$Q$49,L69,FALSE))</f>
        <v/>
      </c>
      <c r="D69" s="75" t="str">
        <f>IF(VLOOKUP($B68,【女子1年入力】!$G$20:$Q$49,M69,FALSE)=0,"",VLOOKUP($B68,【女子1年入力】!$G$20:$Q$49,M69,FALSE))</f>
        <v/>
      </c>
      <c r="E69" s="76" t="str">
        <f>IF(VLOOKUP($B68,【女子1年入力】!$G$20:$Q$49,N69,FALSE)=0,"",VLOOKUP($B68,【女子1年入力】!$G$20:$Q$49,N69,FALSE))</f>
        <v/>
      </c>
      <c r="F69" s="77" t="str">
        <f>IF(VLOOKUP($B68,【女子1年入力】!$G$20:$Q$49,O69,FALSE)=0,"",VLOOKUP($B68,【女子1年入力】!$G$20:$Q$49,O69,FALSE))</f>
        <v/>
      </c>
      <c r="G69" s="75" t="str">
        <f>IF(VLOOKUP($B68,【女子1年入力】!$G$20:$Q$49,P69,FALSE)=0,"",VLOOKUP($B68,【女子1年入力】!$G$20:$Q$49,P69,FALSE))</f>
        <v/>
      </c>
      <c r="H69" s="76" t="str">
        <f>IF(VLOOKUP($B68,【女子1年入力】!$G$20:$Q$49,Q69,FALSE)=0,"",VLOOKUP($B68,【女子1年入力】!$G$20:$Q$49,Q69,FALSE))</f>
        <v/>
      </c>
      <c r="K69" s="168"/>
      <c r="L69" s="79">
        <f t="shared" ref="L69:Q69" si="35">L67</f>
        <v>2</v>
      </c>
      <c r="M69" s="80">
        <f t="shared" si="35"/>
        <v>3</v>
      </c>
      <c r="N69" s="76">
        <f t="shared" si="35"/>
        <v>6</v>
      </c>
      <c r="O69" s="81">
        <f t="shared" si="35"/>
        <v>7</v>
      </c>
      <c r="P69" s="80">
        <f t="shared" si="35"/>
        <v>8</v>
      </c>
      <c r="Q69" s="76">
        <f t="shared" si="35"/>
        <v>11</v>
      </c>
    </row>
    <row r="70" spans="1:17" ht="12" customHeight="1" x14ac:dyDescent="0.2">
      <c r="A70" s="178"/>
      <c r="B70" s="127">
        <f t="shared" ref="B70" si="36">B30+10</f>
        <v>19</v>
      </c>
      <c r="C70" s="57" t="str">
        <f>IF(VLOOKUP($B70,【女子1年入力】!$G$20:$Q$49,L70,FALSE)=0,"",VLOOKUP($B70,【女子1年入力】!$G$20:$Q$49,L70,FALSE))</f>
        <v/>
      </c>
      <c r="D70" s="58" t="str">
        <f>IF(VLOOKUP($B70,【女子1年入力】!$G$20:$Q$49,M70,FALSE)=0,"",VLOOKUP($B70,【女子1年入力】!$G$20:$Q$49,M70,FALSE))</f>
        <v/>
      </c>
      <c r="E70" s="7"/>
      <c r="F70" s="57" t="str">
        <f>IF(VLOOKUP($B70,【女子1年入力】!$G$20:$Q$49,O70,FALSE)=0,"",VLOOKUP($B70,【女子1年入力】!$G$20:$Q$49,O70,FALSE))</f>
        <v/>
      </c>
      <c r="G70" s="58" t="str">
        <f>IF(VLOOKUP($B70,【女子1年入力】!$G$20:$Q$49,P70,FALSE)=0,"",VLOOKUP($B70,【女子1年入力】!$G$20:$Q$49,P70,FALSE))</f>
        <v/>
      </c>
      <c r="H70" s="7"/>
      <c r="K70" s="127">
        <f t="shared" ref="K70" si="37">K30+10</f>
        <v>19</v>
      </c>
      <c r="L70" s="66">
        <f>L56</f>
        <v>4</v>
      </c>
      <c r="M70" s="67">
        <f>M56</f>
        <v>5</v>
      </c>
      <c r="N70" s="65"/>
      <c r="O70" s="66">
        <f>O56</f>
        <v>9</v>
      </c>
      <c r="P70" s="67">
        <f>P56</f>
        <v>10</v>
      </c>
      <c r="Q70" s="65"/>
    </row>
    <row r="71" spans="1:17" s="78" customFormat="1" ht="24" customHeight="1" x14ac:dyDescent="0.2">
      <c r="A71" s="178"/>
      <c r="B71" s="168"/>
      <c r="C71" s="74" t="str">
        <f>IF(VLOOKUP($B70,【女子1年入力】!$G$20:$Q$49,L71,FALSE)=0,"",VLOOKUP($B70,【女子1年入力】!$G$20:$Q$49,L71,FALSE))</f>
        <v/>
      </c>
      <c r="D71" s="75" t="str">
        <f>IF(VLOOKUP($B70,【女子1年入力】!$G$20:$Q$49,M71,FALSE)=0,"",VLOOKUP($B70,【女子1年入力】!$G$20:$Q$49,M71,FALSE))</f>
        <v/>
      </c>
      <c r="E71" s="76" t="str">
        <f>IF(VLOOKUP($B70,【女子1年入力】!$G$20:$Q$49,N71,FALSE)=0,"",VLOOKUP($B70,【女子1年入力】!$G$20:$Q$49,N71,FALSE))</f>
        <v/>
      </c>
      <c r="F71" s="77" t="str">
        <f>IF(VLOOKUP($B70,【女子1年入力】!$G$20:$Q$49,O71,FALSE)=0,"",VLOOKUP($B70,【女子1年入力】!$G$20:$Q$49,O71,FALSE))</f>
        <v/>
      </c>
      <c r="G71" s="75" t="str">
        <f>IF(VLOOKUP($B70,【女子1年入力】!$G$20:$Q$49,P71,FALSE)=0,"",VLOOKUP($B70,【女子1年入力】!$G$20:$Q$49,P71,FALSE))</f>
        <v/>
      </c>
      <c r="H71" s="76" t="str">
        <f>IF(VLOOKUP($B70,【女子1年入力】!$G$20:$Q$49,Q71,FALSE)=0,"",VLOOKUP($B70,【女子1年入力】!$G$20:$Q$49,Q71,FALSE))</f>
        <v/>
      </c>
      <c r="K71" s="168"/>
      <c r="L71" s="79">
        <f>L57</f>
        <v>2</v>
      </c>
      <c r="M71" s="80">
        <f>M57</f>
        <v>3</v>
      </c>
      <c r="N71" s="76">
        <f>N57</f>
        <v>6</v>
      </c>
      <c r="O71" s="81">
        <f>O57</f>
        <v>7</v>
      </c>
      <c r="P71" s="80">
        <f>P57</f>
        <v>8</v>
      </c>
      <c r="Q71" s="76">
        <f>Q57</f>
        <v>11</v>
      </c>
    </row>
    <row r="72" spans="1:17" ht="12" customHeight="1" x14ac:dyDescent="0.2">
      <c r="A72" s="178"/>
      <c r="B72" s="127">
        <f t="shared" ref="B72" si="38">B32+10</f>
        <v>20</v>
      </c>
      <c r="C72" s="57" t="str">
        <f>IF(VLOOKUP($B72,【女子1年入力】!$G$20:$Q$49,L72,FALSE)=0,"",VLOOKUP($B72,【女子1年入力】!$G$20:$Q$49,L72,FALSE))</f>
        <v/>
      </c>
      <c r="D72" s="58" t="str">
        <f>IF(VLOOKUP($B72,【女子1年入力】!$G$20:$Q$49,M72,FALSE)=0,"",VLOOKUP($B72,【女子1年入力】!$G$20:$Q$49,M72,FALSE))</f>
        <v/>
      </c>
      <c r="E72" s="7"/>
      <c r="F72" s="57" t="str">
        <f>IF(VLOOKUP($B72,【女子1年入力】!$G$20:$Q$49,O72,FALSE)=0,"",VLOOKUP($B72,【女子1年入力】!$G$20:$Q$49,O72,FALSE))</f>
        <v/>
      </c>
      <c r="G72" s="58" t="str">
        <f>IF(VLOOKUP($B72,【女子1年入力】!$G$20:$Q$49,P72,FALSE)=0,"",VLOOKUP($B72,【女子1年入力】!$G$20:$Q$49,P72,FALSE))</f>
        <v/>
      </c>
      <c r="H72" s="7"/>
      <c r="K72" s="127">
        <f t="shared" ref="K72" si="39">K32+10</f>
        <v>20</v>
      </c>
      <c r="L72" s="66">
        <f>L70</f>
        <v>4</v>
      </c>
      <c r="M72" s="67">
        <f>M70</f>
        <v>5</v>
      </c>
      <c r="N72" s="65"/>
      <c r="O72" s="66">
        <f t="shared" ref="O72:P72" si="40">O70</f>
        <v>9</v>
      </c>
      <c r="P72" s="67">
        <f t="shared" si="40"/>
        <v>10</v>
      </c>
      <c r="Q72" s="65"/>
    </row>
    <row r="73" spans="1:17" s="78" customFormat="1" ht="24" customHeight="1" x14ac:dyDescent="0.2">
      <c r="A73" s="179"/>
      <c r="B73" s="168"/>
      <c r="C73" s="74" t="str">
        <f>IF(VLOOKUP($B72,【女子1年入力】!$G$20:$Q$49,L73,FALSE)=0,"",VLOOKUP($B72,【女子1年入力】!$G$20:$Q$49,L73,FALSE))</f>
        <v/>
      </c>
      <c r="D73" s="75" t="str">
        <f>IF(VLOOKUP($B72,【女子1年入力】!$G$20:$Q$49,M73,FALSE)=0,"",VLOOKUP($B72,【女子1年入力】!$G$20:$Q$49,M73,FALSE))</f>
        <v/>
      </c>
      <c r="E73" s="76" t="str">
        <f>IF(VLOOKUP($B72,【女子1年入力】!$G$20:$Q$49,N73,FALSE)=0,"",VLOOKUP($B72,【女子1年入力】!$G$20:$Q$49,N73,FALSE))</f>
        <v/>
      </c>
      <c r="F73" s="74" t="str">
        <f>IF(VLOOKUP($B72,【女子1年入力】!$G$20:$Q$49,O73,FALSE)=0,"",VLOOKUP($B72,【女子1年入力】!$G$20:$Q$49,O73,FALSE))</f>
        <v/>
      </c>
      <c r="G73" s="75" t="str">
        <f>IF(VLOOKUP($B72,【女子1年入力】!$G$20:$Q$49,P73,FALSE)=0,"",VLOOKUP($B72,【女子1年入力】!$G$20:$Q$49,P73,FALSE))</f>
        <v/>
      </c>
      <c r="H73" s="76" t="str">
        <f>IF(VLOOKUP($B72,【女子1年入力】!$G$20:$Q$49,Q73,FALSE)=0,"",VLOOKUP($B72,【女子1年入力】!$G$20:$Q$49,Q73,FALSE))</f>
        <v/>
      </c>
      <c r="K73" s="168"/>
      <c r="L73" s="79">
        <f t="shared" ref="L73:Q73" si="41">L71</f>
        <v>2</v>
      </c>
      <c r="M73" s="80">
        <f t="shared" si="41"/>
        <v>3</v>
      </c>
      <c r="N73" s="76">
        <f t="shared" si="41"/>
        <v>6</v>
      </c>
      <c r="O73" s="79">
        <f t="shared" si="41"/>
        <v>7</v>
      </c>
      <c r="P73" s="80">
        <f t="shared" si="41"/>
        <v>8</v>
      </c>
      <c r="Q73" s="76">
        <f t="shared" si="41"/>
        <v>11</v>
      </c>
    </row>
    <row r="74" spans="1:17" ht="9" customHeight="1" x14ac:dyDescent="0.2">
      <c r="A74" s="3"/>
      <c r="B74" s="4"/>
      <c r="C74" s="4"/>
      <c r="D74" s="36"/>
      <c r="E74" s="6"/>
      <c r="F74" s="6"/>
      <c r="G74" s="36"/>
      <c r="H74" s="6"/>
      <c r="K74" s="3"/>
      <c r="L74" s="4"/>
      <c r="M74" s="36"/>
      <c r="N74" s="6"/>
      <c r="O74" s="6"/>
      <c r="P74" s="36"/>
      <c r="Q74" s="6"/>
    </row>
    <row r="75" spans="1:17" ht="16.5" customHeight="1" x14ac:dyDescent="0.2">
      <c r="A75" s="126" t="s">
        <v>7</v>
      </c>
      <c r="B75" s="126"/>
      <c r="C75" s="126"/>
      <c r="D75" s="126"/>
      <c r="E75" s="126"/>
      <c r="F75" s="126"/>
      <c r="G75" s="126"/>
      <c r="H75" s="126"/>
    </row>
    <row r="76" spans="1:17" ht="30.75" customHeight="1" x14ac:dyDescent="0.2">
      <c r="A76" s="180">
        <f ca="1">【女子1年入力】!C$6</f>
        <v>44682</v>
      </c>
      <c r="B76" s="180"/>
      <c r="C76" s="180"/>
      <c r="D76" s="134" t="s">
        <v>0</v>
      </c>
      <c r="E76" s="134"/>
      <c r="F76" s="125" t="str">
        <f>【女子1年入力】!C$4&amp;"中学校"</f>
        <v>○○中学校</v>
      </c>
      <c r="G76" s="125"/>
      <c r="H76" s="54"/>
    </row>
    <row r="77" spans="1:17" ht="13.5" customHeight="1" x14ac:dyDescent="0.2">
      <c r="D77" s="134"/>
      <c r="E77" s="134"/>
      <c r="F77" s="123"/>
      <c r="G77" s="123"/>
      <c r="H77" s="54"/>
    </row>
    <row r="78" spans="1:17" ht="13.5" customHeight="1" x14ac:dyDescent="0.2">
      <c r="E78" s="55"/>
      <c r="F78" s="54"/>
      <c r="G78" s="54"/>
      <c r="H78" s="54"/>
    </row>
    <row r="79" spans="1:17" ht="30" customHeight="1" x14ac:dyDescent="0.3">
      <c r="D79" s="124" t="s">
        <v>80</v>
      </c>
      <c r="E79" s="124"/>
      <c r="F79" s="123" t="str">
        <f>【女子1年入力】!C$5</f>
        <v>○○　○○</v>
      </c>
      <c r="G79" s="123"/>
      <c r="H79" s="37" t="s">
        <v>75</v>
      </c>
    </row>
    <row r="80" spans="1:17" ht="13.5" customHeight="1" x14ac:dyDescent="0.2">
      <c r="E80" s="64"/>
    </row>
    <row r="81" spans="1:17" ht="13.35" customHeight="1" x14ac:dyDescent="0.2"/>
    <row r="82" spans="1:17" ht="56.4" customHeight="1" x14ac:dyDescent="0.2">
      <c r="A82" s="132" t="str">
        <f>"【"&amp;【女子1年入力】!C$2&amp;" 】"</f>
        <v>【　　　第４８回那覇地区中学校新人ソフトテニス大会　　　 】</v>
      </c>
      <c r="B82" s="132"/>
      <c r="C82" s="132"/>
      <c r="D82" s="132"/>
      <c r="E82" s="132"/>
      <c r="F82" s="132"/>
      <c r="G82" s="132"/>
      <c r="H82" s="132"/>
    </row>
    <row r="83" spans="1:17" ht="26.4" customHeight="1" x14ac:dyDescent="0.2">
      <c r="A83" s="135" t="s">
        <v>85</v>
      </c>
      <c r="B83" s="136"/>
      <c r="C83" s="136"/>
      <c r="D83" s="136"/>
      <c r="E83" s="136"/>
      <c r="F83" s="136"/>
      <c r="G83" s="136"/>
      <c r="H83" s="136"/>
    </row>
    <row r="84" spans="1:17" ht="20.25" customHeight="1" x14ac:dyDescent="0.2">
      <c r="A84" s="161" t="s">
        <v>0</v>
      </c>
      <c r="B84" s="161"/>
      <c r="C84" s="162" t="str">
        <f>【女子1年入力】!C$4</f>
        <v>○○</v>
      </c>
      <c r="D84" s="164" t="s">
        <v>11</v>
      </c>
      <c r="E84" s="165"/>
      <c r="F84" s="154" t="str">
        <f>"電話番号→　"&amp;【女子1年入力】!E$4</f>
        <v>電話番号→　098-123-4567</v>
      </c>
      <c r="G84" s="155"/>
      <c r="H84" s="156"/>
    </row>
    <row r="85" spans="1:17" ht="20.25" customHeight="1" x14ac:dyDescent="0.2">
      <c r="A85" s="161"/>
      <c r="B85" s="161"/>
      <c r="C85" s="163"/>
      <c r="D85" s="166"/>
      <c r="E85" s="167"/>
      <c r="F85" s="154" t="str">
        <f>"ＦＡＸ番号→　"&amp;【女子1年入力】!E$5</f>
        <v>ＦＡＸ番号→　098-123-6789</v>
      </c>
      <c r="G85" s="155"/>
      <c r="H85" s="156"/>
    </row>
    <row r="86" spans="1:17" ht="20.25" customHeight="1" x14ac:dyDescent="0.2">
      <c r="A86" s="161" t="s">
        <v>2</v>
      </c>
      <c r="B86" s="161"/>
      <c r="C86" s="114" t="str">
        <f>【女子1年入力】!C$11</f>
        <v>○○○　○○</v>
      </c>
      <c r="D86" s="115"/>
      <c r="E86" s="137"/>
      <c r="F86" s="139" t="str">
        <f>"携帯番号→　"&amp;【女子1年入力】!E$11</f>
        <v>携帯番号→　090-8765-4321</v>
      </c>
      <c r="G86" s="140"/>
      <c r="H86" s="141"/>
    </row>
    <row r="87" spans="1:17" ht="20.25" customHeight="1" x14ac:dyDescent="0.2">
      <c r="A87" s="161"/>
      <c r="B87" s="161"/>
      <c r="C87" s="116"/>
      <c r="D87" s="117"/>
      <c r="E87" s="138"/>
      <c r="F87" s="142"/>
      <c r="G87" s="143"/>
      <c r="H87" s="144"/>
    </row>
    <row r="88" spans="1:17" ht="31.5" customHeight="1" x14ac:dyDescent="0.2">
      <c r="A88" s="145" t="s">
        <v>3</v>
      </c>
      <c r="B88" s="146"/>
      <c r="C88" s="173" t="str">
        <f>IF(【女子1年入力】!C$12="","",【女子1年入力】!C$12)</f>
        <v>○○　○○○</v>
      </c>
      <c r="D88" s="174"/>
      <c r="E88" s="174"/>
      <c r="F88" s="175" t="str">
        <f>IF(【女子1年入力】!D$12="","","（"&amp;【女子1年入力】!D$12&amp;"）")</f>
        <v>（教　員）</v>
      </c>
      <c r="G88" s="175"/>
      <c r="H88" s="176"/>
    </row>
    <row r="89" spans="1:17" ht="31.5" customHeight="1" x14ac:dyDescent="0.2">
      <c r="A89" s="147"/>
      <c r="B89" s="148"/>
      <c r="C89" s="173" t="str">
        <f>IF(【女子1年入力】!C$13="","",【女子1年入力】!C$13)</f>
        <v>○○　○</v>
      </c>
      <c r="D89" s="174"/>
      <c r="E89" s="174"/>
      <c r="F89" s="175" t="str">
        <f>IF(【女子1年入力】!D$13="","","（"&amp;【女子1年入力】!D$13&amp;"）")</f>
        <v>（教員外）</v>
      </c>
      <c r="G89" s="175"/>
      <c r="H89" s="176"/>
    </row>
    <row r="90" spans="1:17" ht="14.4" customHeight="1" x14ac:dyDescent="0.2">
      <c r="A90" s="1"/>
      <c r="B90" s="1"/>
      <c r="C90" s="122" t="s">
        <v>42</v>
      </c>
      <c r="D90" s="122"/>
      <c r="E90" s="122"/>
      <c r="F90" s="122"/>
      <c r="G90" s="122"/>
    </row>
    <row r="91" spans="1:17" ht="20.399999999999999" customHeight="1" x14ac:dyDescent="0.2">
      <c r="A91" s="157" t="s">
        <v>140</v>
      </c>
      <c r="B91" s="157"/>
      <c r="C91" s="157"/>
      <c r="D91" s="157"/>
      <c r="E91" s="157"/>
      <c r="F91" s="157"/>
      <c r="G91" s="158"/>
      <c r="H91" s="158"/>
    </row>
    <row r="92" spans="1:17" s="72" customFormat="1" ht="15" customHeight="1" x14ac:dyDescent="0.2">
      <c r="A92" s="172"/>
      <c r="B92" s="172"/>
      <c r="C92" s="169" t="s">
        <v>4</v>
      </c>
      <c r="D92" s="170"/>
      <c r="E92" s="170"/>
      <c r="F92" s="170"/>
      <c r="G92" s="170"/>
      <c r="H92" s="171"/>
      <c r="K92" s="172"/>
      <c r="L92" s="169" t="s">
        <v>83</v>
      </c>
      <c r="M92" s="170"/>
      <c r="N92" s="170"/>
      <c r="O92" s="170"/>
      <c r="P92" s="170"/>
      <c r="Q92" s="171"/>
    </row>
    <row r="93" spans="1:17" s="72" customFormat="1" ht="15" customHeight="1" x14ac:dyDescent="0.2">
      <c r="A93" s="172"/>
      <c r="B93" s="172"/>
      <c r="C93" s="169" t="s">
        <v>155</v>
      </c>
      <c r="D93" s="171"/>
      <c r="E93" s="73" t="s">
        <v>1</v>
      </c>
      <c r="F93" s="169" t="s">
        <v>156</v>
      </c>
      <c r="G93" s="171"/>
      <c r="H93" s="73" t="s">
        <v>1</v>
      </c>
      <c r="K93" s="172"/>
      <c r="L93" s="169" t="s">
        <v>155</v>
      </c>
      <c r="M93" s="171"/>
      <c r="N93" s="73" t="s">
        <v>1</v>
      </c>
      <c r="O93" s="169" t="s">
        <v>156</v>
      </c>
      <c r="P93" s="171"/>
      <c r="Q93" s="73" t="s">
        <v>1</v>
      </c>
    </row>
    <row r="94" spans="1:17" ht="12" customHeight="1" x14ac:dyDescent="0.2">
      <c r="A94" s="177" t="s">
        <v>87</v>
      </c>
      <c r="B94" s="127">
        <f>B54+10</f>
        <v>21</v>
      </c>
      <c r="C94" s="57" t="str">
        <f>IF(VLOOKUP($B94,【女子1年入力】!$G$20:$Q$49,L94,FALSE)=0,"",VLOOKUP($B94,【女子1年入力】!$G$20:$Q$49,L94,FALSE))</f>
        <v/>
      </c>
      <c r="D94" s="58" t="str">
        <f>IF(VLOOKUP($B94,【女子1年入力】!$G$20:$Q$49,M94,FALSE)=0,"",VLOOKUP($B94,【女子1年入力】!$G$20:$Q$49,M94,FALSE))</f>
        <v/>
      </c>
      <c r="E94" s="7"/>
      <c r="F94" s="57" t="str">
        <f>IF(VLOOKUP($B94,【女子1年入力】!$G$20:$Q$49,O94,FALSE)=0,"",VLOOKUP($B94,【女子1年入力】!$G$20:$Q$49,O94,FALSE))</f>
        <v/>
      </c>
      <c r="G94" s="58" t="str">
        <f>IF(VLOOKUP($B94,【女子1年入力】!$G$20:$Q$49,P94,FALSE)=0,"",VLOOKUP($B94,【女子1年入力】!$G$20:$Q$49,P94,FALSE))</f>
        <v/>
      </c>
      <c r="H94" s="7"/>
      <c r="K94" s="127">
        <f>K54+10</f>
        <v>21</v>
      </c>
      <c r="L94" s="66">
        <v>4</v>
      </c>
      <c r="M94" s="67">
        <v>5</v>
      </c>
      <c r="N94" s="65"/>
      <c r="O94" s="66">
        <v>9</v>
      </c>
      <c r="P94" s="67">
        <v>10</v>
      </c>
      <c r="Q94" s="65"/>
    </row>
    <row r="95" spans="1:17" s="78" customFormat="1" ht="24" customHeight="1" x14ac:dyDescent="0.2">
      <c r="A95" s="178"/>
      <c r="B95" s="168"/>
      <c r="C95" s="74" t="str">
        <f>IF(VLOOKUP($B94,【女子1年入力】!$G$20:$Q$49,L95,FALSE)=0,"",VLOOKUP($B94,【女子1年入力】!$G$20:$Q$49,L95,FALSE))</f>
        <v/>
      </c>
      <c r="D95" s="75" t="str">
        <f>IF(VLOOKUP($B94,【女子1年入力】!$G$20:$Q$49,M95,FALSE)=0,"",VLOOKUP($B94,【女子1年入力】!$G$20:$Q$49,M95,FALSE))</f>
        <v/>
      </c>
      <c r="E95" s="76" t="str">
        <f>IF(VLOOKUP($B94,【女子1年入力】!$G$20:$Q$49,N95,FALSE)=0,"",VLOOKUP($B94,【女子1年入力】!$G$20:$Q$49,N95,FALSE))</f>
        <v/>
      </c>
      <c r="F95" s="77" t="str">
        <f>IF(VLOOKUP($B94,【女子1年入力】!$G$20:$Q$49,O95,FALSE)=0,"",VLOOKUP($B94,【女子1年入力】!$G$20:$Q$49,O95,FALSE))</f>
        <v/>
      </c>
      <c r="G95" s="75" t="str">
        <f>IF(VLOOKUP($B94,【女子1年入力】!$G$20:$Q$49,P95,FALSE)=0,"",VLOOKUP($B94,【女子1年入力】!$G$20:$Q$49,P95,FALSE))</f>
        <v/>
      </c>
      <c r="H95" s="76" t="str">
        <f>IF(VLOOKUP($B94,【女子1年入力】!$G$20:$Q$49,Q95,FALSE)=0,"",VLOOKUP($B94,【女子1年入力】!$G$20:$Q$49,Q95,FALSE))</f>
        <v/>
      </c>
      <c r="K95" s="168"/>
      <c r="L95" s="79">
        <v>2</v>
      </c>
      <c r="M95" s="80">
        <v>3</v>
      </c>
      <c r="N95" s="76">
        <v>6</v>
      </c>
      <c r="O95" s="81">
        <v>7</v>
      </c>
      <c r="P95" s="80">
        <v>8</v>
      </c>
      <c r="Q95" s="76">
        <v>11</v>
      </c>
    </row>
    <row r="96" spans="1:17" ht="12" customHeight="1" x14ac:dyDescent="0.2">
      <c r="A96" s="178"/>
      <c r="B96" s="127">
        <f t="shared" ref="B96" si="42">B56+10</f>
        <v>22</v>
      </c>
      <c r="C96" s="57" t="str">
        <f>IF(VLOOKUP($B96,【女子1年入力】!$G$20:$Q$49,L96,FALSE)=0,"",VLOOKUP($B96,【女子1年入力】!$G$20:$Q$49,L96,FALSE))</f>
        <v/>
      </c>
      <c r="D96" s="58" t="str">
        <f>IF(VLOOKUP($B96,【女子1年入力】!$G$20:$Q$49,M96,FALSE)=0,"",VLOOKUP($B96,【女子1年入力】!$G$20:$Q$49,M96,FALSE))</f>
        <v/>
      </c>
      <c r="E96" s="7"/>
      <c r="F96" s="57" t="str">
        <f>IF(VLOOKUP($B96,【女子1年入力】!$G$20:$Q$49,O96,FALSE)=0,"",VLOOKUP($B96,【女子1年入力】!$G$20:$Q$49,O96,FALSE))</f>
        <v/>
      </c>
      <c r="G96" s="58" t="str">
        <f>IF(VLOOKUP($B96,【女子1年入力】!$G$20:$Q$49,P96,FALSE)=0,"",VLOOKUP($B96,【女子1年入力】!$G$20:$Q$49,P96,FALSE))</f>
        <v/>
      </c>
      <c r="H96" s="7"/>
      <c r="K96" s="127">
        <f t="shared" ref="K96" si="43">K56+10</f>
        <v>22</v>
      </c>
      <c r="L96" s="66">
        <f>L94</f>
        <v>4</v>
      </c>
      <c r="M96" s="67">
        <f>M94</f>
        <v>5</v>
      </c>
      <c r="N96" s="65"/>
      <c r="O96" s="66">
        <f t="shared" ref="O96:P96" si="44">O94</f>
        <v>9</v>
      </c>
      <c r="P96" s="67">
        <f t="shared" si="44"/>
        <v>10</v>
      </c>
      <c r="Q96" s="65"/>
    </row>
    <row r="97" spans="1:17" s="78" customFormat="1" ht="24" customHeight="1" x14ac:dyDescent="0.2">
      <c r="A97" s="178"/>
      <c r="B97" s="168"/>
      <c r="C97" s="74" t="str">
        <f>IF(VLOOKUP($B96,【女子1年入力】!$G$20:$Q$49,L97,FALSE)=0,"",VLOOKUP($B96,【女子1年入力】!$G$20:$Q$49,L97,FALSE))</f>
        <v/>
      </c>
      <c r="D97" s="75" t="str">
        <f>IF(VLOOKUP($B96,【女子1年入力】!$G$20:$Q$49,M97,FALSE)=0,"",VLOOKUP($B96,【女子1年入力】!$G$20:$Q$49,M97,FALSE))</f>
        <v/>
      </c>
      <c r="E97" s="76" t="str">
        <f>IF(VLOOKUP($B96,【女子1年入力】!$G$20:$Q$49,N97,FALSE)=0,"",VLOOKUP($B96,【女子1年入力】!$G$20:$Q$49,N97,FALSE))</f>
        <v/>
      </c>
      <c r="F97" s="77" t="str">
        <f>IF(VLOOKUP($B96,【女子1年入力】!$G$20:$Q$49,O97,FALSE)=0,"",VLOOKUP($B96,【女子1年入力】!$G$20:$Q$49,O97,FALSE))</f>
        <v/>
      </c>
      <c r="G97" s="75" t="str">
        <f>IF(VLOOKUP($B96,【女子1年入力】!$G$20:$Q$49,P97,FALSE)=0,"",VLOOKUP($B96,【女子1年入力】!$G$20:$Q$49,P97,FALSE))</f>
        <v/>
      </c>
      <c r="H97" s="76" t="str">
        <f>IF(VLOOKUP($B96,【女子1年入力】!$G$20:$Q$49,Q97,FALSE)=0,"",VLOOKUP($B96,【女子1年入力】!$G$20:$Q$49,Q97,FALSE))</f>
        <v/>
      </c>
      <c r="K97" s="168"/>
      <c r="L97" s="79">
        <f t="shared" ref="L97:Q98" si="45">L95</f>
        <v>2</v>
      </c>
      <c r="M97" s="80">
        <f t="shared" si="45"/>
        <v>3</v>
      </c>
      <c r="N97" s="76">
        <f t="shared" si="45"/>
        <v>6</v>
      </c>
      <c r="O97" s="81">
        <f t="shared" si="45"/>
        <v>7</v>
      </c>
      <c r="P97" s="80">
        <f t="shared" si="45"/>
        <v>8</v>
      </c>
      <c r="Q97" s="76">
        <f t="shared" si="45"/>
        <v>11</v>
      </c>
    </row>
    <row r="98" spans="1:17" ht="12" customHeight="1" x14ac:dyDescent="0.2">
      <c r="A98" s="178"/>
      <c r="B98" s="127">
        <f t="shared" ref="B98" si="46">B58+10</f>
        <v>23</v>
      </c>
      <c r="C98" s="57" t="str">
        <f>IF(VLOOKUP($B98,【女子1年入力】!$G$20:$Q$49,L98,FALSE)=0,"",VLOOKUP($B98,【女子1年入力】!$G$20:$Q$49,L98,FALSE))</f>
        <v/>
      </c>
      <c r="D98" s="58" t="str">
        <f>IF(VLOOKUP($B98,【女子1年入力】!$G$20:$Q$49,M98,FALSE)=0,"",VLOOKUP($B98,【女子1年入力】!$G$20:$Q$49,M98,FALSE))</f>
        <v/>
      </c>
      <c r="E98" s="7"/>
      <c r="F98" s="57" t="str">
        <f>IF(VLOOKUP($B98,【女子1年入力】!$G$20:$Q$49,O98,FALSE)=0,"",VLOOKUP($B98,【女子1年入力】!$G$20:$Q$49,O98,FALSE))</f>
        <v/>
      </c>
      <c r="G98" s="58" t="str">
        <f>IF(VLOOKUP($B98,【女子1年入力】!$G$20:$Q$49,P98,FALSE)=0,"",VLOOKUP($B98,【女子1年入力】!$G$20:$Q$49,P98,FALSE))</f>
        <v/>
      </c>
      <c r="H98" s="7"/>
      <c r="K98" s="127">
        <f t="shared" ref="K98" si="47">K58+10</f>
        <v>23</v>
      </c>
      <c r="L98" s="66">
        <f>L96</f>
        <v>4</v>
      </c>
      <c r="M98" s="67">
        <f>M96</f>
        <v>5</v>
      </c>
      <c r="N98" s="65"/>
      <c r="O98" s="66">
        <f t="shared" si="45"/>
        <v>9</v>
      </c>
      <c r="P98" s="67">
        <f t="shared" si="45"/>
        <v>10</v>
      </c>
      <c r="Q98" s="65"/>
    </row>
    <row r="99" spans="1:17" s="78" customFormat="1" ht="24" customHeight="1" x14ac:dyDescent="0.2">
      <c r="A99" s="178"/>
      <c r="B99" s="168"/>
      <c r="C99" s="74" t="str">
        <f>IF(VLOOKUP($B98,【女子1年入力】!$G$20:$Q$49,L99,FALSE)=0,"",VLOOKUP($B98,【女子1年入力】!$G$20:$Q$49,L99,FALSE))</f>
        <v/>
      </c>
      <c r="D99" s="75" t="str">
        <f>IF(VLOOKUP($B98,【女子1年入力】!$G$20:$Q$49,M99,FALSE)=0,"",VLOOKUP($B98,【女子1年入力】!$G$20:$Q$49,M99,FALSE))</f>
        <v/>
      </c>
      <c r="E99" s="76" t="str">
        <f>IF(VLOOKUP($B98,【女子1年入力】!$G$20:$Q$49,N99,FALSE)=0,"",VLOOKUP($B98,【女子1年入力】!$G$20:$Q$49,N99,FALSE))</f>
        <v/>
      </c>
      <c r="F99" s="77" t="str">
        <f>IF(VLOOKUP($B98,【女子1年入力】!$G$20:$Q$49,O99,FALSE)=0,"",VLOOKUP($B98,【女子1年入力】!$G$20:$Q$49,O99,FALSE))</f>
        <v/>
      </c>
      <c r="G99" s="75" t="str">
        <f>IF(VLOOKUP($B98,【女子1年入力】!$G$20:$Q$49,P99,FALSE)=0,"",VLOOKUP($B98,【女子1年入力】!$G$20:$Q$49,P99,FALSE))</f>
        <v/>
      </c>
      <c r="H99" s="76" t="str">
        <f>IF(VLOOKUP($B98,【女子1年入力】!$G$20:$Q$49,Q99,FALSE)=0,"",VLOOKUP($B98,【女子1年入力】!$G$20:$Q$49,Q99,FALSE))</f>
        <v/>
      </c>
      <c r="K99" s="168"/>
      <c r="L99" s="79">
        <f t="shared" ref="L99:Q100" si="48">L97</f>
        <v>2</v>
      </c>
      <c r="M99" s="80">
        <f t="shared" si="48"/>
        <v>3</v>
      </c>
      <c r="N99" s="76">
        <f t="shared" si="48"/>
        <v>6</v>
      </c>
      <c r="O99" s="81">
        <f t="shared" si="48"/>
        <v>7</v>
      </c>
      <c r="P99" s="80">
        <f t="shared" si="48"/>
        <v>8</v>
      </c>
      <c r="Q99" s="76">
        <f t="shared" si="48"/>
        <v>11</v>
      </c>
    </row>
    <row r="100" spans="1:17" ht="12" customHeight="1" x14ac:dyDescent="0.2">
      <c r="A100" s="178"/>
      <c r="B100" s="127">
        <f t="shared" ref="B100" si="49">B60+10</f>
        <v>24</v>
      </c>
      <c r="C100" s="57" t="str">
        <f>IF(VLOOKUP($B100,【女子1年入力】!$G$20:$Q$49,L100,FALSE)=0,"",VLOOKUP($B100,【女子1年入力】!$G$20:$Q$49,L100,FALSE))</f>
        <v/>
      </c>
      <c r="D100" s="58" t="str">
        <f>IF(VLOOKUP($B100,【女子1年入力】!$G$20:$Q$49,M100,FALSE)=0,"",VLOOKUP($B100,【女子1年入力】!$G$20:$Q$49,M100,FALSE))</f>
        <v/>
      </c>
      <c r="E100" s="7"/>
      <c r="F100" s="57" t="str">
        <f>IF(VLOOKUP($B100,【女子1年入力】!$G$20:$Q$49,O100,FALSE)=0,"",VLOOKUP($B100,【女子1年入力】!$G$20:$Q$49,O100,FALSE))</f>
        <v/>
      </c>
      <c r="G100" s="58" t="str">
        <f>IF(VLOOKUP($B100,【女子1年入力】!$G$20:$Q$49,P100,FALSE)=0,"",VLOOKUP($B100,【女子1年入力】!$G$20:$Q$49,P100,FALSE))</f>
        <v/>
      </c>
      <c r="H100" s="7"/>
      <c r="K100" s="127">
        <f t="shared" ref="K100" si="50">K60+10</f>
        <v>24</v>
      </c>
      <c r="L100" s="66">
        <f>L98</f>
        <v>4</v>
      </c>
      <c r="M100" s="67">
        <f>M98</f>
        <v>5</v>
      </c>
      <c r="N100" s="65"/>
      <c r="O100" s="66">
        <f t="shared" si="48"/>
        <v>9</v>
      </c>
      <c r="P100" s="67">
        <f t="shared" si="48"/>
        <v>10</v>
      </c>
      <c r="Q100" s="65"/>
    </row>
    <row r="101" spans="1:17" s="78" customFormat="1" ht="24" customHeight="1" x14ac:dyDescent="0.2">
      <c r="A101" s="178"/>
      <c r="B101" s="168"/>
      <c r="C101" s="74" t="str">
        <f>IF(VLOOKUP($B100,【女子1年入力】!$G$20:$Q$49,L101,FALSE)=0,"",VLOOKUP($B100,【女子1年入力】!$G$20:$Q$49,L101,FALSE))</f>
        <v/>
      </c>
      <c r="D101" s="75" t="str">
        <f>IF(VLOOKUP($B100,【女子1年入力】!$G$20:$Q$49,M101,FALSE)=0,"",VLOOKUP($B100,【女子1年入力】!$G$20:$Q$49,M101,FALSE))</f>
        <v/>
      </c>
      <c r="E101" s="76" t="str">
        <f>IF(VLOOKUP($B100,【女子1年入力】!$G$20:$Q$49,N101,FALSE)=0,"",VLOOKUP($B100,【女子1年入力】!$G$20:$Q$49,N101,FALSE))</f>
        <v/>
      </c>
      <c r="F101" s="77" t="str">
        <f>IF(VLOOKUP($B100,【女子1年入力】!$G$20:$Q$49,O101,FALSE)=0,"",VLOOKUP($B100,【女子1年入力】!$G$20:$Q$49,O101,FALSE))</f>
        <v/>
      </c>
      <c r="G101" s="75" t="str">
        <f>IF(VLOOKUP($B100,【女子1年入力】!$G$20:$Q$49,P101,FALSE)=0,"",VLOOKUP($B100,【女子1年入力】!$G$20:$Q$49,P101,FALSE))</f>
        <v/>
      </c>
      <c r="H101" s="76" t="str">
        <f>IF(VLOOKUP($B100,【女子1年入力】!$G$20:$Q$49,Q101,FALSE)=0,"",VLOOKUP($B100,【女子1年入力】!$G$20:$Q$49,Q101,FALSE))</f>
        <v/>
      </c>
      <c r="K101" s="168"/>
      <c r="L101" s="79">
        <f t="shared" ref="L101:Q102" si="51">L99</f>
        <v>2</v>
      </c>
      <c r="M101" s="80">
        <f t="shared" si="51"/>
        <v>3</v>
      </c>
      <c r="N101" s="76">
        <f t="shared" si="51"/>
        <v>6</v>
      </c>
      <c r="O101" s="81">
        <f t="shared" si="51"/>
        <v>7</v>
      </c>
      <c r="P101" s="80">
        <f t="shared" si="51"/>
        <v>8</v>
      </c>
      <c r="Q101" s="76">
        <f t="shared" si="51"/>
        <v>11</v>
      </c>
    </row>
    <row r="102" spans="1:17" ht="12" customHeight="1" x14ac:dyDescent="0.2">
      <c r="A102" s="178"/>
      <c r="B102" s="127">
        <f t="shared" ref="B102" si="52">B62+10</f>
        <v>25</v>
      </c>
      <c r="C102" s="57" t="str">
        <f>IF(VLOOKUP($B102,【女子1年入力】!$G$20:$Q$49,L102,FALSE)=0,"",VLOOKUP($B102,【女子1年入力】!$G$20:$Q$49,L102,FALSE))</f>
        <v/>
      </c>
      <c r="D102" s="58" t="str">
        <f>IF(VLOOKUP($B102,【女子1年入力】!$G$20:$Q$49,M102,FALSE)=0,"",VLOOKUP($B102,【女子1年入力】!$G$20:$Q$49,M102,FALSE))</f>
        <v/>
      </c>
      <c r="E102" s="7"/>
      <c r="F102" s="57" t="str">
        <f>IF(VLOOKUP($B102,【女子1年入力】!$G$20:$Q$49,O102,FALSE)=0,"",VLOOKUP($B102,【女子1年入力】!$G$20:$Q$49,O102,FALSE))</f>
        <v/>
      </c>
      <c r="G102" s="58" t="str">
        <f>IF(VLOOKUP($B102,【女子1年入力】!$G$20:$Q$49,P102,FALSE)=0,"",VLOOKUP($B102,【女子1年入力】!$G$20:$Q$49,P102,FALSE))</f>
        <v/>
      </c>
      <c r="H102" s="7"/>
      <c r="K102" s="127">
        <f t="shared" ref="K102" si="53">K62+10</f>
        <v>25</v>
      </c>
      <c r="L102" s="66">
        <f>L100</f>
        <v>4</v>
      </c>
      <c r="M102" s="67">
        <f>M100</f>
        <v>5</v>
      </c>
      <c r="N102" s="65"/>
      <c r="O102" s="66">
        <f t="shared" si="51"/>
        <v>9</v>
      </c>
      <c r="P102" s="67">
        <f t="shared" si="51"/>
        <v>10</v>
      </c>
      <c r="Q102" s="65"/>
    </row>
    <row r="103" spans="1:17" s="78" customFormat="1" ht="24" customHeight="1" x14ac:dyDescent="0.2">
      <c r="A103" s="178"/>
      <c r="B103" s="168"/>
      <c r="C103" s="74" t="str">
        <f>IF(VLOOKUP($B102,【女子1年入力】!$G$20:$Q$49,L103,FALSE)=0,"",VLOOKUP($B102,【女子1年入力】!$G$20:$Q$49,L103,FALSE))</f>
        <v/>
      </c>
      <c r="D103" s="75" t="str">
        <f>IF(VLOOKUP($B102,【女子1年入力】!$G$20:$Q$49,M103,FALSE)=0,"",VLOOKUP($B102,【女子1年入力】!$G$20:$Q$49,M103,FALSE))</f>
        <v/>
      </c>
      <c r="E103" s="76" t="str">
        <f>IF(VLOOKUP($B102,【女子1年入力】!$G$20:$Q$49,N103,FALSE)=0,"",VLOOKUP($B102,【女子1年入力】!$G$20:$Q$49,N103,FALSE))</f>
        <v/>
      </c>
      <c r="F103" s="77" t="str">
        <f>IF(VLOOKUP($B102,【女子1年入力】!$G$20:$Q$49,O103,FALSE)=0,"",VLOOKUP($B102,【女子1年入力】!$G$20:$Q$49,O103,FALSE))</f>
        <v/>
      </c>
      <c r="G103" s="75" t="str">
        <f>IF(VLOOKUP($B102,【女子1年入力】!$G$20:$Q$49,P103,FALSE)=0,"",VLOOKUP($B102,【女子1年入力】!$G$20:$Q$49,P103,FALSE))</f>
        <v/>
      </c>
      <c r="H103" s="76" t="str">
        <f>IF(VLOOKUP($B102,【女子1年入力】!$G$20:$Q$49,Q103,FALSE)=0,"",VLOOKUP($B102,【女子1年入力】!$G$20:$Q$49,Q103,FALSE))</f>
        <v/>
      </c>
      <c r="K103" s="168"/>
      <c r="L103" s="79">
        <f t="shared" ref="L103:Q104" si="54">L101</f>
        <v>2</v>
      </c>
      <c r="M103" s="80">
        <f t="shared" si="54"/>
        <v>3</v>
      </c>
      <c r="N103" s="76">
        <f t="shared" si="54"/>
        <v>6</v>
      </c>
      <c r="O103" s="81">
        <f t="shared" si="54"/>
        <v>7</v>
      </c>
      <c r="P103" s="80">
        <f t="shared" si="54"/>
        <v>8</v>
      </c>
      <c r="Q103" s="76">
        <f t="shared" si="54"/>
        <v>11</v>
      </c>
    </row>
    <row r="104" spans="1:17" ht="12" customHeight="1" x14ac:dyDescent="0.2">
      <c r="A104" s="178"/>
      <c r="B104" s="127">
        <f t="shared" ref="B104" si="55">B64+10</f>
        <v>26</v>
      </c>
      <c r="C104" s="57" t="str">
        <f>IF(VLOOKUP($B104,【女子1年入力】!$G$20:$Q$49,L104,FALSE)=0,"",VLOOKUP($B104,【女子1年入力】!$G$20:$Q$49,L104,FALSE))</f>
        <v/>
      </c>
      <c r="D104" s="58" t="str">
        <f>IF(VLOOKUP($B104,【女子1年入力】!$G$20:$Q$49,M104,FALSE)=0,"",VLOOKUP($B104,【女子1年入力】!$G$20:$Q$49,M104,FALSE))</f>
        <v/>
      </c>
      <c r="E104" s="7"/>
      <c r="F104" s="57" t="str">
        <f>IF(VLOOKUP($B104,【女子1年入力】!$G$20:$Q$49,O104,FALSE)=0,"",VLOOKUP($B104,【女子1年入力】!$G$20:$Q$49,O104,FALSE))</f>
        <v/>
      </c>
      <c r="G104" s="58" t="str">
        <f>IF(VLOOKUP($B104,【女子1年入力】!$G$20:$Q$49,P104,FALSE)=0,"",VLOOKUP($B104,【女子1年入力】!$G$20:$Q$49,P104,FALSE))</f>
        <v/>
      </c>
      <c r="H104" s="7"/>
      <c r="K104" s="127">
        <f t="shared" ref="K104" si="56">K64+10</f>
        <v>26</v>
      </c>
      <c r="L104" s="66">
        <f>L102</f>
        <v>4</v>
      </c>
      <c r="M104" s="67">
        <f>M102</f>
        <v>5</v>
      </c>
      <c r="N104" s="65"/>
      <c r="O104" s="66">
        <f t="shared" si="54"/>
        <v>9</v>
      </c>
      <c r="P104" s="67">
        <f t="shared" si="54"/>
        <v>10</v>
      </c>
      <c r="Q104" s="65"/>
    </row>
    <row r="105" spans="1:17" s="78" customFormat="1" ht="24" customHeight="1" x14ac:dyDescent="0.2">
      <c r="A105" s="178"/>
      <c r="B105" s="168"/>
      <c r="C105" s="74" t="str">
        <f>IF(VLOOKUP($B104,【女子1年入力】!$G$20:$Q$49,L105,FALSE)=0,"",VLOOKUP($B104,【女子1年入力】!$G$20:$Q$49,L105,FALSE))</f>
        <v/>
      </c>
      <c r="D105" s="75" t="str">
        <f>IF(VLOOKUP($B104,【女子1年入力】!$G$20:$Q$49,M105,FALSE)=0,"",VLOOKUP($B104,【女子1年入力】!$G$20:$Q$49,M105,FALSE))</f>
        <v/>
      </c>
      <c r="E105" s="76" t="str">
        <f>IF(VLOOKUP($B104,【女子1年入力】!$G$20:$Q$49,N105,FALSE)=0,"",VLOOKUP($B104,【女子1年入力】!$G$20:$Q$49,N105,FALSE))</f>
        <v/>
      </c>
      <c r="F105" s="77" t="str">
        <f>IF(VLOOKUP($B104,【女子1年入力】!$G$20:$Q$49,O105,FALSE)=0,"",VLOOKUP($B104,【女子1年入力】!$G$20:$Q$49,O105,FALSE))</f>
        <v/>
      </c>
      <c r="G105" s="75" t="str">
        <f>IF(VLOOKUP($B104,【女子1年入力】!$G$20:$Q$49,P105,FALSE)=0,"",VLOOKUP($B104,【女子1年入力】!$G$20:$Q$49,P105,FALSE))</f>
        <v/>
      </c>
      <c r="H105" s="76" t="str">
        <f>IF(VLOOKUP($B104,【女子1年入力】!$G$20:$Q$49,Q105,FALSE)=0,"",VLOOKUP($B104,【女子1年入力】!$G$20:$Q$49,Q105,FALSE))</f>
        <v/>
      </c>
      <c r="K105" s="168"/>
      <c r="L105" s="79">
        <f t="shared" ref="L105:Q105" si="57">L103</f>
        <v>2</v>
      </c>
      <c r="M105" s="80">
        <f t="shared" si="57"/>
        <v>3</v>
      </c>
      <c r="N105" s="76">
        <f t="shared" si="57"/>
        <v>6</v>
      </c>
      <c r="O105" s="81">
        <f t="shared" si="57"/>
        <v>7</v>
      </c>
      <c r="P105" s="80">
        <f t="shared" si="57"/>
        <v>8</v>
      </c>
      <c r="Q105" s="76">
        <f t="shared" si="57"/>
        <v>11</v>
      </c>
    </row>
    <row r="106" spans="1:17" ht="12" customHeight="1" x14ac:dyDescent="0.2">
      <c r="A106" s="178"/>
      <c r="B106" s="127">
        <f t="shared" ref="B106" si="58">B66+10</f>
        <v>27</v>
      </c>
      <c r="C106" s="57" t="str">
        <f>IF(VLOOKUP($B106,【女子1年入力】!$G$20:$Q$49,L106,FALSE)=0,"",VLOOKUP($B106,【女子1年入力】!$G$20:$Q$49,L106,FALSE))</f>
        <v/>
      </c>
      <c r="D106" s="58" t="str">
        <f>IF(VLOOKUP($B106,【女子1年入力】!$G$20:$Q$49,M106,FALSE)=0,"",VLOOKUP($B106,【女子1年入力】!$G$20:$Q$49,M106,FALSE))</f>
        <v/>
      </c>
      <c r="E106" s="7"/>
      <c r="F106" s="57" t="str">
        <f>IF(VLOOKUP($B106,【女子1年入力】!$G$20:$Q$49,O106,FALSE)=0,"",VLOOKUP($B106,【女子1年入力】!$G$20:$Q$49,O106,FALSE))</f>
        <v/>
      </c>
      <c r="G106" s="58" t="str">
        <f>IF(VLOOKUP($B106,【女子1年入力】!$G$20:$Q$49,P106,FALSE)=0,"",VLOOKUP($B106,【女子1年入力】!$G$20:$Q$49,P106,FALSE))</f>
        <v/>
      </c>
      <c r="H106" s="7"/>
      <c r="K106" s="127">
        <f t="shared" ref="K106" si="59">K66+10</f>
        <v>27</v>
      </c>
      <c r="L106" s="66">
        <f>L96</f>
        <v>4</v>
      </c>
      <c r="M106" s="67">
        <f>M96</f>
        <v>5</v>
      </c>
      <c r="N106" s="65"/>
      <c r="O106" s="66">
        <f t="shared" ref="O106:P106" si="60">O96</f>
        <v>9</v>
      </c>
      <c r="P106" s="67">
        <f t="shared" si="60"/>
        <v>10</v>
      </c>
      <c r="Q106" s="65"/>
    </row>
    <row r="107" spans="1:17" s="78" customFormat="1" ht="24" customHeight="1" x14ac:dyDescent="0.2">
      <c r="A107" s="178"/>
      <c r="B107" s="168"/>
      <c r="C107" s="74" t="str">
        <f>IF(VLOOKUP($B106,【女子1年入力】!$G$20:$Q$49,L107,FALSE)=0,"",VLOOKUP($B106,【女子1年入力】!$G$20:$Q$49,L107,FALSE))</f>
        <v/>
      </c>
      <c r="D107" s="75" t="str">
        <f>IF(VLOOKUP($B106,【女子1年入力】!$G$20:$Q$49,M107,FALSE)=0,"",VLOOKUP($B106,【女子1年入力】!$G$20:$Q$49,M107,FALSE))</f>
        <v/>
      </c>
      <c r="E107" s="76" t="str">
        <f>IF(VLOOKUP($B106,【女子1年入力】!$G$20:$Q$49,N107,FALSE)=0,"",VLOOKUP($B106,【女子1年入力】!$G$20:$Q$49,N107,FALSE))</f>
        <v/>
      </c>
      <c r="F107" s="77" t="str">
        <f>IF(VLOOKUP($B106,【女子1年入力】!$G$20:$Q$49,O107,FALSE)=0,"",VLOOKUP($B106,【女子1年入力】!$G$20:$Q$49,O107,FALSE))</f>
        <v/>
      </c>
      <c r="G107" s="75" t="str">
        <f>IF(VLOOKUP($B106,【女子1年入力】!$G$20:$Q$49,P107,FALSE)=0,"",VLOOKUP($B106,【女子1年入力】!$G$20:$Q$49,P107,FALSE))</f>
        <v/>
      </c>
      <c r="H107" s="76" t="str">
        <f>IF(VLOOKUP($B106,【女子1年入力】!$G$20:$Q$49,Q107,FALSE)=0,"",VLOOKUP($B106,【女子1年入力】!$G$20:$Q$49,Q107,FALSE))</f>
        <v/>
      </c>
      <c r="K107" s="168"/>
      <c r="L107" s="79">
        <f t="shared" ref="L107:Q107" si="61">L97</f>
        <v>2</v>
      </c>
      <c r="M107" s="80">
        <f t="shared" si="61"/>
        <v>3</v>
      </c>
      <c r="N107" s="76">
        <f t="shared" si="61"/>
        <v>6</v>
      </c>
      <c r="O107" s="81">
        <f t="shared" si="61"/>
        <v>7</v>
      </c>
      <c r="P107" s="80">
        <f t="shared" si="61"/>
        <v>8</v>
      </c>
      <c r="Q107" s="76">
        <f t="shared" si="61"/>
        <v>11</v>
      </c>
    </row>
    <row r="108" spans="1:17" ht="12" customHeight="1" x14ac:dyDescent="0.2">
      <c r="A108" s="178"/>
      <c r="B108" s="127">
        <f t="shared" ref="B108" si="62">B68+10</f>
        <v>28</v>
      </c>
      <c r="C108" s="57" t="str">
        <f>IF(VLOOKUP($B108,【女子1年入力】!$G$20:$Q$49,L108,FALSE)=0,"",VLOOKUP($B108,【女子1年入力】!$G$20:$Q$49,L108,FALSE))</f>
        <v/>
      </c>
      <c r="D108" s="58" t="str">
        <f>IF(VLOOKUP($B108,【女子1年入力】!$G$20:$Q$49,M108,FALSE)=0,"",VLOOKUP($B108,【女子1年入力】!$G$20:$Q$49,M108,FALSE))</f>
        <v/>
      </c>
      <c r="E108" s="7"/>
      <c r="F108" s="57" t="str">
        <f>IF(VLOOKUP($B108,【女子1年入力】!$G$20:$Q$49,O108,FALSE)=0,"",VLOOKUP($B108,【女子1年入力】!$G$20:$Q$49,O108,FALSE))</f>
        <v/>
      </c>
      <c r="G108" s="58" t="str">
        <f>IF(VLOOKUP($B108,【女子1年入力】!$G$20:$Q$49,P108,FALSE)=0,"",VLOOKUP($B108,【女子1年入力】!$G$20:$Q$49,P108,FALSE))</f>
        <v/>
      </c>
      <c r="H108" s="7"/>
      <c r="K108" s="127">
        <f t="shared" ref="K108" si="63">K68+10</f>
        <v>28</v>
      </c>
      <c r="L108" s="66">
        <f>L106</f>
        <v>4</v>
      </c>
      <c r="M108" s="67">
        <f>M106</f>
        <v>5</v>
      </c>
      <c r="N108" s="65"/>
      <c r="O108" s="66">
        <f t="shared" ref="O108:P108" si="64">O106</f>
        <v>9</v>
      </c>
      <c r="P108" s="67">
        <f t="shared" si="64"/>
        <v>10</v>
      </c>
      <c r="Q108" s="65"/>
    </row>
    <row r="109" spans="1:17" s="78" customFormat="1" ht="24" customHeight="1" x14ac:dyDescent="0.2">
      <c r="A109" s="178"/>
      <c r="B109" s="168"/>
      <c r="C109" s="74" t="str">
        <f>IF(VLOOKUP($B108,【女子1年入力】!$G$20:$Q$49,L109,FALSE)=0,"",VLOOKUP($B108,【女子1年入力】!$G$20:$Q$49,L109,FALSE))</f>
        <v/>
      </c>
      <c r="D109" s="75" t="str">
        <f>IF(VLOOKUP($B108,【女子1年入力】!$G$20:$Q$49,M109,FALSE)=0,"",VLOOKUP($B108,【女子1年入力】!$G$20:$Q$49,M109,FALSE))</f>
        <v/>
      </c>
      <c r="E109" s="76" t="str">
        <f>IF(VLOOKUP($B108,【女子1年入力】!$G$20:$Q$49,N109,FALSE)=0,"",VLOOKUP($B108,【女子1年入力】!$G$20:$Q$49,N109,FALSE))</f>
        <v/>
      </c>
      <c r="F109" s="77" t="str">
        <f>IF(VLOOKUP($B108,【女子1年入力】!$G$20:$Q$49,O109,FALSE)=0,"",VLOOKUP($B108,【女子1年入力】!$G$20:$Q$49,O109,FALSE))</f>
        <v/>
      </c>
      <c r="G109" s="75" t="str">
        <f>IF(VLOOKUP($B108,【女子1年入力】!$G$20:$Q$49,P109,FALSE)=0,"",VLOOKUP($B108,【女子1年入力】!$G$20:$Q$49,P109,FALSE))</f>
        <v/>
      </c>
      <c r="H109" s="76" t="str">
        <f>IF(VLOOKUP($B108,【女子1年入力】!$G$20:$Q$49,Q109,FALSE)=0,"",VLOOKUP($B108,【女子1年入力】!$G$20:$Q$49,Q109,FALSE))</f>
        <v/>
      </c>
      <c r="K109" s="168"/>
      <c r="L109" s="79">
        <f t="shared" ref="L109:Q109" si="65">L107</f>
        <v>2</v>
      </c>
      <c r="M109" s="80">
        <f t="shared" si="65"/>
        <v>3</v>
      </c>
      <c r="N109" s="76">
        <f t="shared" si="65"/>
        <v>6</v>
      </c>
      <c r="O109" s="81">
        <f t="shared" si="65"/>
        <v>7</v>
      </c>
      <c r="P109" s="80">
        <f t="shared" si="65"/>
        <v>8</v>
      </c>
      <c r="Q109" s="76">
        <f t="shared" si="65"/>
        <v>11</v>
      </c>
    </row>
    <row r="110" spans="1:17" ht="12" customHeight="1" x14ac:dyDescent="0.2">
      <c r="A110" s="178"/>
      <c r="B110" s="127">
        <f t="shared" ref="B110" si="66">B70+10</f>
        <v>29</v>
      </c>
      <c r="C110" s="57" t="str">
        <f>IF(VLOOKUP($B110,【女子1年入力】!$G$20:$Q$49,L110,FALSE)=0,"",VLOOKUP($B110,【女子1年入力】!$G$20:$Q$49,L110,FALSE))</f>
        <v/>
      </c>
      <c r="D110" s="58" t="str">
        <f>IF(VLOOKUP($B110,【女子1年入力】!$G$20:$Q$49,M110,FALSE)=0,"",VLOOKUP($B110,【女子1年入力】!$G$20:$Q$49,M110,FALSE))</f>
        <v/>
      </c>
      <c r="E110" s="7"/>
      <c r="F110" s="57" t="str">
        <f>IF(VLOOKUP($B110,【女子1年入力】!$G$20:$Q$49,O110,FALSE)=0,"",VLOOKUP($B110,【女子1年入力】!$G$20:$Q$49,O110,FALSE))</f>
        <v/>
      </c>
      <c r="G110" s="58" t="str">
        <f>IF(VLOOKUP($B110,【女子1年入力】!$G$20:$Q$49,P110,FALSE)=0,"",VLOOKUP($B110,【女子1年入力】!$G$20:$Q$49,P110,FALSE))</f>
        <v/>
      </c>
      <c r="H110" s="7"/>
      <c r="K110" s="127">
        <f t="shared" ref="K110" si="67">K70+10</f>
        <v>29</v>
      </c>
      <c r="L110" s="66">
        <f>L96</f>
        <v>4</v>
      </c>
      <c r="M110" s="67">
        <f>M96</f>
        <v>5</v>
      </c>
      <c r="N110" s="65"/>
      <c r="O110" s="66">
        <f>O96</f>
        <v>9</v>
      </c>
      <c r="P110" s="67">
        <f>P96</f>
        <v>10</v>
      </c>
      <c r="Q110" s="65"/>
    </row>
    <row r="111" spans="1:17" s="78" customFormat="1" ht="24" customHeight="1" x14ac:dyDescent="0.2">
      <c r="A111" s="178"/>
      <c r="B111" s="168"/>
      <c r="C111" s="74" t="str">
        <f>IF(VLOOKUP($B110,【女子1年入力】!$G$20:$Q$49,L111,FALSE)=0,"",VLOOKUP($B110,【女子1年入力】!$G$20:$Q$49,L111,FALSE))</f>
        <v/>
      </c>
      <c r="D111" s="75" t="str">
        <f>IF(VLOOKUP($B110,【女子1年入力】!$G$20:$Q$49,M111,FALSE)=0,"",VLOOKUP($B110,【女子1年入力】!$G$20:$Q$49,M111,FALSE))</f>
        <v/>
      </c>
      <c r="E111" s="76" t="str">
        <f>IF(VLOOKUP($B110,【女子1年入力】!$G$20:$Q$49,N111,FALSE)=0,"",VLOOKUP($B110,【女子1年入力】!$G$20:$Q$49,N111,FALSE))</f>
        <v/>
      </c>
      <c r="F111" s="77" t="str">
        <f>IF(VLOOKUP($B110,【女子1年入力】!$G$20:$Q$49,O111,FALSE)=0,"",VLOOKUP($B110,【女子1年入力】!$G$20:$Q$49,O111,FALSE))</f>
        <v/>
      </c>
      <c r="G111" s="75" t="str">
        <f>IF(VLOOKUP($B110,【女子1年入力】!$G$20:$Q$49,P111,FALSE)=0,"",VLOOKUP($B110,【女子1年入力】!$G$20:$Q$49,P111,FALSE))</f>
        <v/>
      </c>
      <c r="H111" s="76" t="str">
        <f>IF(VLOOKUP($B110,【女子1年入力】!$G$20:$Q$49,Q111,FALSE)=0,"",VLOOKUP($B110,【女子1年入力】!$G$20:$Q$49,Q111,FALSE))</f>
        <v/>
      </c>
      <c r="K111" s="168"/>
      <c r="L111" s="79">
        <f>L97</f>
        <v>2</v>
      </c>
      <c r="M111" s="80">
        <f>M97</f>
        <v>3</v>
      </c>
      <c r="N111" s="76">
        <f>N97</f>
        <v>6</v>
      </c>
      <c r="O111" s="81">
        <f>O97</f>
        <v>7</v>
      </c>
      <c r="P111" s="80">
        <f>P97</f>
        <v>8</v>
      </c>
      <c r="Q111" s="76">
        <f>Q97</f>
        <v>11</v>
      </c>
    </row>
    <row r="112" spans="1:17" ht="12" customHeight="1" x14ac:dyDescent="0.2">
      <c r="A112" s="178"/>
      <c r="B112" s="127">
        <f t="shared" ref="B112" si="68">B72+10</f>
        <v>30</v>
      </c>
      <c r="C112" s="57" t="str">
        <f>IF(VLOOKUP($B112,【女子1年入力】!$G$20:$Q$49,L112,FALSE)=0,"",VLOOKUP($B112,【女子1年入力】!$G$20:$Q$49,L112,FALSE))</f>
        <v/>
      </c>
      <c r="D112" s="58" t="str">
        <f>IF(VLOOKUP($B112,【女子1年入力】!$G$20:$Q$49,M112,FALSE)=0,"",VLOOKUP($B112,【女子1年入力】!$G$20:$Q$49,M112,FALSE))</f>
        <v/>
      </c>
      <c r="E112" s="7"/>
      <c r="F112" s="57" t="str">
        <f>IF(VLOOKUP($B112,【女子1年入力】!$G$20:$Q$49,O112,FALSE)=0,"",VLOOKUP($B112,【女子1年入力】!$G$20:$Q$49,O112,FALSE))</f>
        <v/>
      </c>
      <c r="G112" s="58" t="str">
        <f>IF(VLOOKUP($B112,【女子1年入力】!$G$20:$Q$49,P112,FALSE)=0,"",VLOOKUP($B112,【女子1年入力】!$G$20:$Q$49,P112,FALSE))</f>
        <v/>
      </c>
      <c r="H112" s="7"/>
      <c r="K112" s="127">
        <f t="shared" ref="K112" si="69">K72+10</f>
        <v>30</v>
      </c>
      <c r="L112" s="66">
        <f>L110</f>
        <v>4</v>
      </c>
      <c r="M112" s="67">
        <f>M110</f>
        <v>5</v>
      </c>
      <c r="N112" s="65"/>
      <c r="O112" s="66">
        <f t="shared" ref="O112:P112" si="70">O110</f>
        <v>9</v>
      </c>
      <c r="P112" s="67">
        <f t="shared" si="70"/>
        <v>10</v>
      </c>
      <c r="Q112" s="65"/>
    </row>
    <row r="113" spans="1:17" s="78" customFormat="1" ht="24" customHeight="1" x14ac:dyDescent="0.2">
      <c r="A113" s="179"/>
      <c r="B113" s="168"/>
      <c r="C113" s="74" t="str">
        <f>IF(VLOOKUP($B112,【女子1年入力】!$G$20:$Q$49,L113,FALSE)=0,"",VLOOKUP($B112,【女子1年入力】!$G$20:$Q$49,L113,FALSE))</f>
        <v/>
      </c>
      <c r="D113" s="75" t="str">
        <f>IF(VLOOKUP($B112,【女子1年入力】!$G$20:$Q$49,M113,FALSE)=0,"",VLOOKUP($B112,【女子1年入力】!$G$20:$Q$49,M113,FALSE))</f>
        <v/>
      </c>
      <c r="E113" s="76" t="str">
        <f>IF(VLOOKUP($B112,【女子1年入力】!$G$20:$Q$49,N113,FALSE)=0,"",VLOOKUP($B112,【女子1年入力】!$G$20:$Q$49,N113,FALSE))</f>
        <v/>
      </c>
      <c r="F113" s="74" t="str">
        <f>IF(VLOOKUP($B112,【女子1年入力】!$G$20:$Q$49,O113,FALSE)=0,"",VLOOKUP($B112,【女子1年入力】!$G$20:$Q$49,O113,FALSE))</f>
        <v/>
      </c>
      <c r="G113" s="75" t="str">
        <f>IF(VLOOKUP($B112,【女子1年入力】!$G$20:$Q$49,P113,FALSE)=0,"",VLOOKUP($B112,【女子1年入力】!$G$20:$Q$49,P113,FALSE))</f>
        <v/>
      </c>
      <c r="H113" s="76" t="str">
        <f>IF(VLOOKUP($B112,【女子1年入力】!$G$20:$Q$49,Q113,FALSE)=0,"",VLOOKUP($B112,【女子1年入力】!$G$20:$Q$49,Q113,FALSE))</f>
        <v/>
      </c>
      <c r="K113" s="168"/>
      <c r="L113" s="79">
        <f t="shared" ref="L113:Q113" si="71">L111</f>
        <v>2</v>
      </c>
      <c r="M113" s="80">
        <f t="shared" si="71"/>
        <v>3</v>
      </c>
      <c r="N113" s="76">
        <f t="shared" si="71"/>
        <v>6</v>
      </c>
      <c r="O113" s="79">
        <f t="shared" si="71"/>
        <v>7</v>
      </c>
      <c r="P113" s="80">
        <f t="shared" si="71"/>
        <v>8</v>
      </c>
      <c r="Q113" s="76">
        <f t="shared" si="71"/>
        <v>11</v>
      </c>
    </row>
    <row r="114" spans="1:17" ht="9" customHeight="1" x14ac:dyDescent="0.2">
      <c r="A114" s="3"/>
      <c r="B114" s="4"/>
      <c r="C114" s="4"/>
      <c r="D114" s="36"/>
      <c r="E114" s="6"/>
      <c r="F114" s="6"/>
      <c r="G114" s="36"/>
      <c r="H114" s="6"/>
      <c r="K114" s="3"/>
      <c r="L114" s="4"/>
      <c r="M114" s="36"/>
      <c r="N114" s="6"/>
      <c r="O114" s="6"/>
      <c r="P114" s="36"/>
      <c r="Q114" s="6"/>
    </row>
    <row r="115" spans="1:17" ht="16.5" customHeight="1" x14ac:dyDescent="0.2">
      <c r="A115" s="126" t="s">
        <v>7</v>
      </c>
      <c r="B115" s="126"/>
      <c r="C115" s="126"/>
      <c r="D115" s="126"/>
      <c r="E115" s="126"/>
      <c r="F115" s="126"/>
      <c r="G115" s="126"/>
      <c r="H115" s="126"/>
    </row>
    <row r="116" spans="1:17" ht="30.75" customHeight="1" x14ac:dyDescent="0.2">
      <c r="A116" s="180">
        <f ca="1">【女子1年入力】!C$6</f>
        <v>44682</v>
      </c>
      <c r="B116" s="180"/>
      <c r="C116" s="180"/>
      <c r="D116" s="134" t="s">
        <v>0</v>
      </c>
      <c r="E116" s="134"/>
      <c r="F116" s="125" t="str">
        <f>【女子1年入力】!C$4&amp;"中学校"</f>
        <v>○○中学校</v>
      </c>
      <c r="G116" s="125"/>
      <c r="H116" s="54"/>
    </row>
    <row r="117" spans="1:17" ht="13.5" customHeight="1" x14ac:dyDescent="0.2">
      <c r="D117" s="134"/>
      <c r="E117" s="134"/>
      <c r="F117" s="123"/>
      <c r="G117" s="123"/>
      <c r="H117" s="54"/>
    </row>
    <row r="118" spans="1:17" ht="13.5" customHeight="1" x14ac:dyDescent="0.2">
      <c r="E118" s="55"/>
      <c r="F118" s="54"/>
      <c r="G118" s="54"/>
      <c r="H118" s="54"/>
    </row>
    <row r="119" spans="1:17" ht="30" customHeight="1" x14ac:dyDescent="0.3">
      <c r="D119" s="124" t="s">
        <v>80</v>
      </c>
      <c r="E119" s="124"/>
      <c r="F119" s="123" t="str">
        <f>【女子1年入力】!C$5</f>
        <v>○○　○○</v>
      </c>
      <c r="G119" s="123"/>
      <c r="H119" s="37" t="s">
        <v>75</v>
      </c>
    </row>
    <row r="120" spans="1:17" ht="13.5" customHeight="1" x14ac:dyDescent="0.2">
      <c r="E120" s="64"/>
    </row>
  </sheetData>
  <sheetProtection sheet="1" objects="1" scenarios="1"/>
  <mergeCells count="156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U83"/>
  <sheetViews>
    <sheetView showGridLines="0" showZeros="0" view="pageBreakPreview" zoomScale="82" zoomScaleNormal="75" workbookViewId="0">
      <selection activeCell="J62" sqref="J62"/>
    </sheetView>
  </sheetViews>
  <sheetFormatPr defaultColWidth="11.33203125" defaultRowHeight="13.2" x14ac:dyDescent="0.2"/>
  <cols>
    <col min="1" max="3" width="12.44140625" style="8" customWidth="1"/>
    <col min="4" max="7" width="12.44140625" style="9" customWidth="1"/>
    <col min="8" max="8" width="12.44140625" style="8" customWidth="1"/>
    <col min="9" max="10" width="11.33203125" style="8"/>
    <col min="11" max="20" width="11.33203125" style="9"/>
    <col min="21" max="21" width="0" style="9" hidden="1" customWidth="1"/>
    <col min="22" max="16384" width="11.33203125" style="8"/>
  </cols>
  <sheetData>
    <row r="1" spans="1:21" x14ac:dyDescent="0.2">
      <c r="A1" s="192" t="s">
        <v>15</v>
      </c>
    </row>
    <row r="2" spans="1:21" x14ac:dyDescent="0.2">
      <c r="A2" s="192"/>
    </row>
    <row r="3" spans="1:21" x14ac:dyDescent="0.2">
      <c r="K3" s="9" t="s">
        <v>43</v>
      </c>
    </row>
    <row r="4" spans="1:21" x14ac:dyDescent="0.2">
      <c r="A4" s="190" t="s">
        <v>12</v>
      </c>
      <c r="B4" s="10" t="s">
        <v>0</v>
      </c>
      <c r="C4" s="10" t="s">
        <v>9</v>
      </c>
      <c r="D4" s="10" t="s">
        <v>44</v>
      </c>
      <c r="E4" s="194" t="s">
        <v>10</v>
      </c>
      <c r="F4" s="194"/>
      <c r="G4" s="194"/>
      <c r="H4" s="194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>
        <v>6</v>
      </c>
      <c r="Q4" s="9">
        <v>7</v>
      </c>
      <c r="R4" s="9">
        <v>8</v>
      </c>
      <c r="S4" s="9" t="s">
        <v>9</v>
      </c>
      <c r="T4" s="9" t="s">
        <v>48</v>
      </c>
      <c r="U4" s="9" t="s">
        <v>49</v>
      </c>
    </row>
    <row r="5" spans="1:21" x14ac:dyDescent="0.2">
      <c r="A5" s="190"/>
      <c r="B5" s="194" t="str">
        <f>【男子入力】!$C$4</f>
        <v>○○</v>
      </c>
      <c r="C5" s="194" t="str">
        <f>【男子入力】!$C$11</f>
        <v>○○○　○○</v>
      </c>
      <c r="D5" s="188" t="str">
        <f>【男子入力】!$C$12</f>
        <v>○○　○○○</v>
      </c>
      <c r="E5" s="39" t="str">
        <f>【男子入力】!$H$12&amp;【男子入力】!$I$12&amp;"("&amp;【男子入力】!$L$12&amp;")"</f>
        <v>那覇太郎(3)</v>
      </c>
      <c r="F5" s="39" t="str">
        <f>【男子入力】!$H$13&amp;【男子入力】!$I$13&amp;"("&amp;【男子入力】!$L$13&amp;")"</f>
        <v>()</v>
      </c>
      <c r="G5" s="39" t="str">
        <f>【男子入力】!$H$14&amp;【男子入力】!$I$14&amp;"("&amp;【男子入力】!$L$14&amp;")"</f>
        <v>()</v>
      </c>
      <c r="H5" s="39" t="str">
        <f>【男子入力】!$H$15&amp;【男子入力】!$I$15&amp;"("&amp;【男子入力】!$L$15&amp;")"</f>
        <v>()</v>
      </c>
      <c r="K5" s="39" t="str">
        <f>【男子入力】!$H$12&amp;【男子入力】!$I$12</f>
        <v>那覇太郎</v>
      </c>
      <c r="L5" s="39" t="str">
        <f>【男子入力】!$H$13&amp;【男子入力】!$I$13</f>
        <v/>
      </c>
      <c r="M5" s="39" t="str">
        <f>【男子入力】!$H$14&amp;【男子入力】!$I$14</f>
        <v/>
      </c>
      <c r="N5" s="39" t="str">
        <f>【男子入力】!$H$15&amp;【男子入力】!$I$15</f>
        <v/>
      </c>
      <c r="O5" s="39" t="str">
        <f>【男子入力】!$M$12&amp;【男子入力】!$N$12</f>
        <v>浦添一郎</v>
      </c>
      <c r="P5" s="39" t="str">
        <f>【男子入力】!$M$13&amp;【男子入力】!$N$13</f>
        <v/>
      </c>
      <c r="Q5" s="39" t="str">
        <f>【男子入力】!$M$14&amp;【男子入力】!$N$14</f>
        <v/>
      </c>
      <c r="R5" s="39" t="str">
        <f>【男子入力】!$M$15&amp;【男子入力】!$N$15</f>
        <v/>
      </c>
      <c r="S5" s="92" t="str">
        <f>【男子入力】!$C$11</f>
        <v>○○○　○○</v>
      </c>
      <c r="T5" s="93" t="str">
        <f>【男子入力】!$C$12</f>
        <v>○○　○○○</v>
      </c>
      <c r="U5" s="93">
        <f>【男子入力】!$C$13</f>
        <v>0</v>
      </c>
    </row>
    <row r="6" spans="1:21" x14ac:dyDescent="0.2">
      <c r="A6" s="190"/>
      <c r="B6" s="194"/>
      <c r="C6" s="194"/>
      <c r="D6" s="189"/>
      <c r="E6" s="30" t="str">
        <f>【男子入力】!$M$12&amp;【男子入力】!$N$12&amp;"("&amp;【男子入力】!$Q$12&amp;")"</f>
        <v>浦添一郎(3)</v>
      </c>
      <c r="F6" s="30" t="str">
        <f>【男子入力】!$M$13&amp;【男子入力】!$N$13&amp;"("&amp;【男子入力】!$Q$13&amp;")"</f>
        <v>()</v>
      </c>
      <c r="G6" s="30" t="str">
        <f>【男子入力】!$M$14&amp;【男子入力】!$N$14&amp;"("&amp;【男子入力】!$Q$14&amp;")"</f>
        <v>()</v>
      </c>
      <c r="H6" s="30" t="str">
        <f>【男子入力】!$M$15&amp;【男子入力】!$N$15&amp;"("&amp;【男子入力】!$Q$15&amp;")"</f>
        <v>()</v>
      </c>
    </row>
    <row r="8" spans="1:21" hidden="1" x14ac:dyDescent="0.2">
      <c r="A8" s="191" t="s">
        <v>144</v>
      </c>
      <c r="B8" s="40" t="s">
        <v>141</v>
      </c>
      <c r="C8" s="40" t="s">
        <v>142</v>
      </c>
      <c r="D8" s="40" t="s">
        <v>143</v>
      </c>
      <c r="E8" s="195" t="s">
        <v>112</v>
      </c>
      <c r="F8" s="196"/>
      <c r="G8" s="196"/>
      <c r="H8" s="197"/>
      <c r="K8" s="9">
        <v>1</v>
      </c>
      <c r="L8" s="9">
        <v>2</v>
      </c>
      <c r="M8" s="9">
        <v>3</v>
      </c>
      <c r="N8" s="9">
        <v>4</v>
      </c>
      <c r="O8" s="9">
        <v>5</v>
      </c>
      <c r="P8" s="9">
        <v>6</v>
      </c>
      <c r="Q8" s="9">
        <v>7</v>
      </c>
      <c r="R8" s="9">
        <v>8</v>
      </c>
      <c r="S8" s="9" t="s">
        <v>9</v>
      </c>
      <c r="T8" s="9" t="s">
        <v>48</v>
      </c>
      <c r="U8" s="9" t="s">
        <v>49</v>
      </c>
    </row>
    <row r="9" spans="1:21" hidden="1" x14ac:dyDescent="0.2">
      <c r="A9" s="191"/>
      <c r="B9" s="198" t="str">
        <f>【男子1年入力】!$C$4</f>
        <v>○○</v>
      </c>
      <c r="C9" s="198" t="str">
        <f>【男子1年入力】!$C$11</f>
        <v>○○○　○○</v>
      </c>
      <c r="D9" s="186" t="str">
        <f>【男子1年入力】!$C$12</f>
        <v>○○　○○○</v>
      </c>
      <c r="E9" s="40" t="str">
        <f>【男子1年入力】!$H$12&amp;【男子1年入力】!$I$12&amp;"("&amp;【男子1年入力】!$L$12&amp;")"</f>
        <v>那覇太郎(1)</v>
      </c>
      <c r="F9" s="40" t="str">
        <f>【男子1年入力】!$H$13&amp;【男子1年入力】!$I$13&amp;"("&amp;【男子1年入力】!$L$13&amp;")"</f>
        <v>()</v>
      </c>
      <c r="G9" s="40" t="str">
        <f>【男子1年入力】!$H$14&amp;【男子1年入力】!$I$14&amp;"("&amp;【男子1年入力】!$L$14&amp;")"</f>
        <v>()</v>
      </c>
      <c r="H9" s="40" t="str">
        <f>【男子1年入力】!$H$15&amp;【男子1年入力】!$I$15&amp;"("&amp;【男子1年入力】!$L$15&amp;")"</f>
        <v>()</v>
      </c>
      <c r="K9" s="40" t="str">
        <f>【男子1年入力】!$H$12&amp;【男子1年入力】!$I$12</f>
        <v>那覇太郎</v>
      </c>
      <c r="L9" s="40" t="str">
        <f>【男子1年入力】!$H$13&amp;【男子1年入力】!$I$13</f>
        <v/>
      </c>
      <c r="M9" s="40" t="str">
        <f>【男子1年入力】!$H$14&amp;【男子1年入力】!$I$14</f>
        <v/>
      </c>
      <c r="N9" s="40" t="str">
        <f>【男子1年入力】!$H$15&amp;【男子1年入力】!$I$15</f>
        <v/>
      </c>
      <c r="O9" s="40" t="str">
        <f>【男子1年入力】!$M$12&amp;【男子1年入力】!$N$12</f>
        <v>浦添一郎</v>
      </c>
      <c r="P9" s="100" t="str">
        <f>【男子1年入力】!$M$13&amp;【男子1年入力】!$N$13</f>
        <v/>
      </c>
      <c r="Q9" s="40" t="str">
        <f>【男子1年入力】!$M$14&amp;【男子1年入力】!$N$14</f>
        <v/>
      </c>
      <c r="R9" s="40" t="str">
        <f>【男子1年入力】!$M$15&amp;【男子1年入力】!$N$15</f>
        <v/>
      </c>
      <c r="S9" s="9" t="str">
        <f>【男子1年入力】!$C$11</f>
        <v>○○○　○○</v>
      </c>
      <c r="T9" s="9" t="str">
        <f>【男子1年入力】!$C$12</f>
        <v>○○　○○○</v>
      </c>
      <c r="U9" s="9" t="str">
        <f>【男子1年入力】!$C$13</f>
        <v>○○　○</v>
      </c>
    </row>
    <row r="10" spans="1:21" hidden="1" x14ac:dyDescent="0.2">
      <c r="A10" s="191"/>
      <c r="B10" s="198"/>
      <c r="C10" s="198"/>
      <c r="D10" s="187"/>
      <c r="E10" s="40" t="str">
        <f>【男子1年入力】!$M$12&amp;【男子1年入力】!$N$12&amp;"("&amp;【男子1年入力】!$Q$12&amp;")"</f>
        <v>浦添一郎(1)</v>
      </c>
      <c r="F10" s="40" t="str">
        <f>【男子1年入力】!$M$13&amp;【男子1年入力】!$N$13&amp;"("&amp;【男子1年入力】!$Q$13&amp;")"</f>
        <v>()</v>
      </c>
      <c r="G10" s="40" t="str">
        <f>【男子1年入力】!$M$14&amp;【男子1年入力】!$N$14&amp;"("&amp;【男子1年入力】!$Q$14&amp;")"</f>
        <v>()</v>
      </c>
      <c r="H10" s="40" t="str">
        <f>【男子1年入力】!$M$15&amp;【男子1年入力】!$N$15&amp;"("&amp;【男子1年入力】!$Q$15&amp;")"</f>
        <v>()</v>
      </c>
    </row>
    <row r="12" spans="1:21" x14ac:dyDescent="0.2">
      <c r="A12" s="199" t="s">
        <v>13</v>
      </c>
      <c r="B12" s="97" t="s">
        <v>0</v>
      </c>
      <c r="C12" s="97" t="s">
        <v>9</v>
      </c>
      <c r="D12" s="97" t="s">
        <v>44</v>
      </c>
      <c r="E12" s="193" t="s">
        <v>10</v>
      </c>
      <c r="F12" s="193"/>
      <c r="G12" s="193"/>
      <c r="H12" s="193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9">
        <v>6</v>
      </c>
      <c r="Q12" s="9">
        <v>7</v>
      </c>
      <c r="R12" s="9">
        <v>8</v>
      </c>
      <c r="S12" s="9" t="s">
        <v>9</v>
      </c>
      <c r="T12" s="9" t="s">
        <v>48</v>
      </c>
      <c r="U12" s="9" t="s">
        <v>49</v>
      </c>
    </row>
    <row r="13" spans="1:21" x14ac:dyDescent="0.2">
      <c r="A13" s="199"/>
      <c r="B13" s="193" t="str">
        <f>【女子入力】!$C$4</f>
        <v>○○</v>
      </c>
      <c r="C13" s="193" t="str">
        <f>【女子入力】!$C$11</f>
        <v>○○○　○○</v>
      </c>
      <c r="D13" s="184" t="str">
        <f>【女子入力】!$C$12</f>
        <v>○○　○○○</v>
      </c>
      <c r="E13" s="97" t="str">
        <f>【女子入力】!$H$12&amp;【女子入力】!$I$12&amp;"("&amp;【女子入力】!$L$12&amp;")"</f>
        <v>浦添花子(3)</v>
      </c>
      <c r="F13" s="97" t="str">
        <f>【女子入力】!$H$13&amp;【女子入力】!$I$13&amp;"("&amp;【女子入力】!$L$13&amp;")"</f>
        <v>()</v>
      </c>
      <c r="G13" s="97" t="str">
        <f>【女子入力】!$H$14&amp;【女子入力】!$I$14&amp;"("&amp;【女子入力】!$L$14&amp;")"</f>
        <v>()</v>
      </c>
      <c r="H13" s="97" t="str">
        <f>【女子入力】!$H$15&amp;【女子入力】!$I$15&amp;"("&amp;【女子入力】!$L$15&amp;")"</f>
        <v>()</v>
      </c>
      <c r="K13" s="39" t="str">
        <f>【女子入力】!$H$12&amp;【女子入力】!$I$12</f>
        <v>浦添花子</v>
      </c>
      <c r="L13" s="39" t="str">
        <f>【女子入力】!$H$13&amp;【女子入力】!$I$13</f>
        <v/>
      </c>
      <c r="M13" s="39" t="str">
        <f>【女子入力】!$H$14&amp;【女子入力】!$I$14</f>
        <v/>
      </c>
      <c r="N13" s="39" t="str">
        <f>【女子入力】!$H$15&amp;【女子入力】!$I$15</f>
        <v/>
      </c>
      <c r="O13" s="39" t="str">
        <f>【女子入力】!$M$12&amp;【女子入力】!$N$12</f>
        <v>那覇夏海</v>
      </c>
      <c r="P13" s="98" t="str">
        <f>【女子入力】!$M$13&amp;【女子入力】!$N$13</f>
        <v/>
      </c>
      <c r="Q13" s="39" t="str">
        <f>【女子入力】!$M$14&amp;【女子入力】!$N$14</f>
        <v/>
      </c>
      <c r="R13" s="39" t="str">
        <f>【女子入力】!$M$15&amp;【女子入力】!$N$15</f>
        <v/>
      </c>
      <c r="S13" s="92" t="str">
        <f>【女子入力】!$C$11</f>
        <v>○○○　○○</v>
      </c>
      <c r="T13" s="93" t="str">
        <f>【女子入力】!$C$12</f>
        <v>○○　○○○</v>
      </c>
      <c r="U13" s="93">
        <f>【女子入力】!$C$13</f>
        <v>0</v>
      </c>
    </row>
    <row r="14" spans="1:21" x14ac:dyDescent="0.2">
      <c r="A14" s="199"/>
      <c r="B14" s="193"/>
      <c r="C14" s="193"/>
      <c r="D14" s="185"/>
      <c r="E14" s="97" t="str">
        <f>【女子入力】!$M$12&amp;【女子入力】!$N$12&amp;"("&amp;【女子入力】!$Q$12&amp;")"</f>
        <v>那覇夏海(3)</v>
      </c>
      <c r="F14" s="97" t="str">
        <f>【女子入力】!$M$13&amp;【女子入力】!$N$13&amp;"("&amp;【女子入力】!$Q$13&amp;")"</f>
        <v>()</v>
      </c>
      <c r="G14" s="97" t="str">
        <f>【女子入力】!$M$14&amp;【女子入力】!$N$14&amp;"("&amp;【女子入力】!$Q$14&amp;")"</f>
        <v>()</v>
      </c>
      <c r="H14" s="97" t="str">
        <f>【女子入力】!$M$15&amp;【女子入力】!$N$15&amp;"("&amp;【女子入力】!$Q$15&amp;")"</f>
        <v>()</v>
      </c>
    </row>
    <row r="16" spans="1:21" hidden="1" x14ac:dyDescent="0.2">
      <c r="A16" s="200" t="s">
        <v>145</v>
      </c>
      <c r="B16" s="31" t="s">
        <v>141</v>
      </c>
      <c r="C16" s="31" t="s">
        <v>142</v>
      </c>
      <c r="D16" s="31" t="s">
        <v>143</v>
      </c>
      <c r="E16" s="201" t="s">
        <v>112</v>
      </c>
      <c r="F16" s="201"/>
      <c r="G16" s="201"/>
      <c r="H16" s="201"/>
    </row>
    <row r="17" spans="1:21" hidden="1" x14ac:dyDescent="0.2">
      <c r="A17" s="200"/>
      <c r="B17" s="201" t="str">
        <f>【女子1年入力】!$C$4</f>
        <v>○○</v>
      </c>
      <c r="C17" s="201" t="str">
        <f>【女子1年入力】!$C$11</f>
        <v>○○○　○○</v>
      </c>
      <c r="D17" s="182" t="str">
        <f>【女子1年入力】!$C$12</f>
        <v>○○　○○○</v>
      </c>
      <c r="E17" s="31" t="str">
        <f>【女子1年入力】!$H$12&amp;【女子1年入力】!$I$12&amp;"("&amp;【女子1年入力】!$L$12&amp;")"</f>
        <v>浦添花子(1)</v>
      </c>
      <c r="F17" s="31" t="str">
        <f>【女子1年入力】!$H$13&amp;【女子1年入力】!$I$13&amp;"("&amp;【女子1年入力】!$L$13&amp;")"</f>
        <v>()</v>
      </c>
      <c r="G17" s="31" t="str">
        <f>【女子1年入力】!$H$14&amp;【女子1年入力】!$I$14&amp;"("&amp;【女子1年入力】!$L$14&amp;")"</f>
        <v>()</v>
      </c>
      <c r="H17" s="31" t="str">
        <f>【女子1年入力】!$H$15&amp;【女子1年入力】!$I$15&amp;"("&amp;【女子1年入力】!$L$15&amp;")"</f>
        <v>()</v>
      </c>
      <c r="K17" s="38" t="str">
        <f>【女子1年入力】!$H$12&amp;【女子1年入力】!$I$12</f>
        <v>浦添花子</v>
      </c>
      <c r="L17" s="38" t="str">
        <f>【女子1年入力】!$H$13&amp;【女子1年入力】!$I$13</f>
        <v/>
      </c>
      <c r="M17" s="38" t="str">
        <f>【女子1年入力】!$H$14&amp;【女子1年入力】!$I$14</f>
        <v/>
      </c>
      <c r="N17" s="38" t="str">
        <f>【女子1年入力】!$H$15&amp;【女子1年入力】!$I$15</f>
        <v/>
      </c>
      <c r="O17" s="38" t="str">
        <f>【女子1年入力】!$M$12&amp;【女子1年入力】!$N$12</f>
        <v>那覇夏海</v>
      </c>
      <c r="P17" s="101" t="str">
        <f>【女子1年入力】!$M$13&amp;【女子1年入力】!$N$13</f>
        <v/>
      </c>
      <c r="Q17" s="38" t="str">
        <f>【女子1年入力】!$M$14&amp;【女子1年入力】!$N$14</f>
        <v/>
      </c>
      <c r="R17" s="38" t="str">
        <f>【女子1年入力】!$M$15&amp;【女子1年入力】!$N$15</f>
        <v/>
      </c>
      <c r="S17" s="9" t="str">
        <f>【女子1年入力】!$C$11</f>
        <v>○○○　○○</v>
      </c>
      <c r="T17" s="9" t="str">
        <f>【女子1年入力】!$C$12</f>
        <v>○○　○○○</v>
      </c>
      <c r="U17" s="9" t="str">
        <f>【女子1年入力】!$C$13</f>
        <v>○○　○</v>
      </c>
    </row>
    <row r="18" spans="1:21" hidden="1" x14ac:dyDescent="0.2">
      <c r="A18" s="200"/>
      <c r="B18" s="201"/>
      <c r="C18" s="201"/>
      <c r="D18" s="183"/>
      <c r="E18" s="31" t="str">
        <f>【女子1年入力】!$M$12&amp;【女子1年入力】!$N$12&amp;"("&amp;【女子1年入力】!$Q$12&amp;")"</f>
        <v>那覇夏海(1)</v>
      </c>
      <c r="F18" s="31" t="str">
        <f>【女子1年入力】!$M$13&amp;【女子1年入力】!$N$13&amp;"("&amp;【女子1年入力】!$Q$13&amp;")"</f>
        <v>()</v>
      </c>
      <c r="G18" s="31" t="str">
        <f>【女子1年入力】!$M$14&amp;【女子1年入力】!$N$14&amp;"("&amp;【女子1年入力】!$Q$14&amp;")"</f>
        <v>()</v>
      </c>
      <c r="H18" s="31" t="str">
        <f>【女子1年入力】!$M$15&amp;【女子1年入力】!$N$15&amp;"("&amp;【女子1年入力】!$Q$15&amp;")"</f>
        <v>()</v>
      </c>
    </row>
    <row r="19" spans="1:21" x14ac:dyDescent="0.2">
      <c r="K19" s="9" t="s">
        <v>43</v>
      </c>
    </row>
    <row r="20" spans="1:21" ht="15" customHeight="1" x14ac:dyDescent="0.2">
      <c r="A20" s="192" t="s">
        <v>16</v>
      </c>
      <c r="B20" s="194" t="s">
        <v>12</v>
      </c>
      <c r="C20" s="194"/>
      <c r="D20" s="198" t="s">
        <v>147</v>
      </c>
      <c r="E20" s="198"/>
      <c r="F20" s="193" t="s">
        <v>13</v>
      </c>
      <c r="G20" s="193"/>
      <c r="H20" s="201" t="s">
        <v>145</v>
      </c>
      <c r="I20" s="201"/>
      <c r="K20" s="9" t="s">
        <v>12</v>
      </c>
      <c r="M20" s="9" t="s">
        <v>148</v>
      </c>
      <c r="O20" s="9" t="s">
        <v>13</v>
      </c>
      <c r="Q20" s="9" t="s">
        <v>149</v>
      </c>
    </row>
    <row r="21" spans="1:21" x14ac:dyDescent="0.2">
      <c r="A21" s="192"/>
      <c r="B21" s="194" t="s">
        <v>26</v>
      </c>
      <c r="C21" s="194"/>
      <c r="D21" s="195" t="s">
        <v>146</v>
      </c>
      <c r="E21" s="197"/>
      <c r="F21" s="193" t="s">
        <v>26</v>
      </c>
      <c r="G21" s="193"/>
      <c r="H21" s="201" t="s">
        <v>146</v>
      </c>
      <c r="I21" s="201"/>
      <c r="K21" s="9" t="s">
        <v>45</v>
      </c>
      <c r="L21" s="9" t="s">
        <v>46</v>
      </c>
      <c r="M21" s="9" t="s">
        <v>47</v>
      </c>
      <c r="N21" s="9" t="s">
        <v>46</v>
      </c>
      <c r="O21" s="9" t="s">
        <v>47</v>
      </c>
      <c r="P21" s="9" t="s">
        <v>46</v>
      </c>
      <c r="Q21" s="9" t="s">
        <v>47</v>
      </c>
      <c r="R21" s="9" t="s">
        <v>46</v>
      </c>
    </row>
    <row r="22" spans="1:21" x14ac:dyDescent="0.2">
      <c r="A22" s="32" t="s">
        <v>17</v>
      </c>
      <c r="B22" s="10" t="str">
        <f>【男子入力】!H20</f>
        <v>那覇</v>
      </c>
      <c r="C22" s="39" t="str">
        <f>【男子入力】!M20</f>
        <v>浦添</v>
      </c>
      <c r="D22" s="33" t="str">
        <f>【男子1年入力】!H20</f>
        <v>那覇</v>
      </c>
      <c r="E22" s="33" t="str">
        <f>【男子1年入力】!M20</f>
        <v>浦添</v>
      </c>
      <c r="F22" s="97" t="str">
        <f>【女子入力】!H20</f>
        <v>浦添</v>
      </c>
      <c r="G22" s="97" t="str">
        <f>【女子入力】!M20</f>
        <v>那覇</v>
      </c>
      <c r="H22" s="31" t="str">
        <f>【女子1年入力】!H20</f>
        <v>浦添</v>
      </c>
      <c r="I22" s="31" t="str">
        <f>【女子1年入力】!M20</f>
        <v>那覇</v>
      </c>
      <c r="J22" s="8">
        <v>1</v>
      </c>
      <c r="K22" s="9" t="str">
        <f>【男子入力】!H20&amp;【男子入力】!I20</f>
        <v>那覇太郎</v>
      </c>
      <c r="L22" s="9" t="str">
        <f>【男子入力】!M20&amp;【男子入力】!N20</f>
        <v>浦添一郎</v>
      </c>
      <c r="M22" s="9" t="str">
        <f>【男子1年入力】!H20&amp;【男子1年入力】!I20</f>
        <v>那覇太郎</v>
      </c>
      <c r="N22" s="9" t="str">
        <f>【男子1年入力】!M20&amp;【男子1年入力】!N20</f>
        <v>浦添一郎</v>
      </c>
      <c r="O22" s="9" t="str">
        <f>【女子入力】!H20&amp;【女子入力】!I20</f>
        <v>浦添花子</v>
      </c>
      <c r="P22" s="9" t="str">
        <f>【女子入力】!M20&amp;【女子入力】!N20</f>
        <v>那覇夏海</v>
      </c>
      <c r="Q22" s="9" t="str">
        <f>【女子1年入力】!H20&amp;【女子1年入力】!I20</f>
        <v>浦添花子</v>
      </c>
      <c r="R22" s="9" t="str">
        <f>【女子1年入力】!M20&amp;【女子1年入力】!N20</f>
        <v>那覇夏海</v>
      </c>
    </row>
    <row r="23" spans="1:21" x14ac:dyDescent="0.2">
      <c r="A23" s="32" t="s">
        <v>18</v>
      </c>
      <c r="B23" s="39">
        <f>【男子入力】!H21</f>
        <v>0</v>
      </c>
      <c r="C23" s="39">
        <f>【男子入力】!M21</f>
        <v>0</v>
      </c>
      <c r="D23" s="40">
        <f>【男子1年入力】!H21</f>
        <v>0</v>
      </c>
      <c r="E23" s="40">
        <f>【男子1年入力】!M21</f>
        <v>0</v>
      </c>
      <c r="F23" s="97">
        <f>【女子入力】!H21</f>
        <v>0</v>
      </c>
      <c r="G23" s="97">
        <f>【女子入力】!M21</f>
        <v>0</v>
      </c>
      <c r="H23" s="38">
        <f>【女子1年入力】!H21</f>
        <v>0</v>
      </c>
      <c r="I23" s="38">
        <f>【女子1年入力】!M21</f>
        <v>0</v>
      </c>
      <c r="J23" s="8">
        <v>2</v>
      </c>
      <c r="K23" s="9" t="str">
        <f>【男子入力】!H21&amp;【男子入力】!I21</f>
        <v/>
      </c>
      <c r="L23" s="9" t="str">
        <f>【男子入力】!M21&amp;【男子入力】!N21</f>
        <v/>
      </c>
      <c r="M23" s="9" t="str">
        <f>【男子1年入力】!H21&amp;【男子1年入力】!I21</f>
        <v/>
      </c>
      <c r="N23" s="9" t="str">
        <f>【男子1年入力】!M21&amp;【男子1年入力】!N21</f>
        <v/>
      </c>
      <c r="O23" s="9" t="str">
        <f>【女子入力】!H21&amp;【女子入力】!I21</f>
        <v/>
      </c>
      <c r="P23" s="9" t="str">
        <f>【女子入力】!M21&amp;【女子入力】!N21</f>
        <v/>
      </c>
      <c r="Q23" s="9" t="str">
        <f>【女子1年入力】!H21&amp;【女子1年入力】!I21</f>
        <v/>
      </c>
      <c r="R23" s="9" t="str">
        <f>【女子1年入力】!M21&amp;【女子1年入力】!N21</f>
        <v/>
      </c>
    </row>
    <row r="24" spans="1:21" x14ac:dyDescent="0.2">
      <c r="A24" s="32" t="s">
        <v>19</v>
      </c>
      <c r="B24" s="39">
        <f>【男子入力】!H22</f>
        <v>0</v>
      </c>
      <c r="C24" s="39">
        <f>【男子入力】!M22</f>
        <v>0</v>
      </c>
      <c r="D24" s="40">
        <f>【男子1年入力】!H22</f>
        <v>0</v>
      </c>
      <c r="E24" s="40">
        <f>【男子1年入力】!M22</f>
        <v>0</v>
      </c>
      <c r="F24" s="97">
        <f>【女子入力】!H22</f>
        <v>0</v>
      </c>
      <c r="G24" s="97">
        <f>【女子入力】!M22</f>
        <v>0</v>
      </c>
      <c r="H24" s="38">
        <f>【女子1年入力】!H22</f>
        <v>0</v>
      </c>
      <c r="I24" s="38">
        <f>【女子1年入力】!M22</f>
        <v>0</v>
      </c>
      <c r="J24" s="8">
        <v>3</v>
      </c>
      <c r="K24" s="9" t="str">
        <f>【男子入力】!H22&amp;【男子入力】!I22</f>
        <v/>
      </c>
      <c r="L24" s="9" t="str">
        <f>【男子入力】!M22&amp;【男子入力】!N22</f>
        <v/>
      </c>
      <c r="M24" s="9" t="str">
        <f>【男子1年入力】!H22&amp;【男子1年入力】!I22</f>
        <v/>
      </c>
      <c r="N24" s="9" t="str">
        <f>【男子1年入力】!M22&amp;【男子1年入力】!N22</f>
        <v/>
      </c>
      <c r="O24" s="9" t="str">
        <f>【女子入力】!H22&amp;【女子入力】!I22</f>
        <v/>
      </c>
      <c r="P24" s="9" t="str">
        <f>【女子入力】!M22&amp;【女子入力】!N22</f>
        <v/>
      </c>
      <c r="Q24" s="9" t="str">
        <f>【女子1年入力】!H22&amp;【女子1年入力】!I22</f>
        <v/>
      </c>
      <c r="R24" s="9" t="str">
        <f>【女子1年入力】!M22&amp;【女子1年入力】!N22</f>
        <v/>
      </c>
    </row>
    <row r="25" spans="1:21" x14ac:dyDescent="0.2">
      <c r="A25" s="32" t="s">
        <v>20</v>
      </c>
      <c r="B25" s="39">
        <f>【男子入力】!H23</f>
        <v>0</v>
      </c>
      <c r="C25" s="39">
        <f>【男子入力】!M23</f>
        <v>0</v>
      </c>
      <c r="D25" s="40">
        <f>【男子1年入力】!H23</f>
        <v>0</v>
      </c>
      <c r="E25" s="40">
        <f>【男子1年入力】!M23</f>
        <v>0</v>
      </c>
      <c r="F25" s="97">
        <f>【女子入力】!H23</f>
        <v>0</v>
      </c>
      <c r="G25" s="97">
        <f>【女子入力】!M23</f>
        <v>0</v>
      </c>
      <c r="H25" s="38">
        <f>【女子1年入力】!H23</f>
        <v>0</v>
      </c>
      <c r="I25" s="38">
        <f>【女子1年入力】!M23</f>
        <v>0</v>
      </c>
      <c r="J25" s="8">
        <v>4</v>
      </c>
      <c r="K25" s="9" t="str">
        <f>【男子入力】!H23&amp;【男子入力】!I23</f>
        <v/>
      </c>
      <c r="L25" s="9" t="str">
        <f>【男子入力】!M23&amp;【男子入力】!N23</f>
        <v/>
      </c>
      <c r="M25" s="9" t="str">
        <f>【男子1年入力】!H23&amp;【男子1年入力】!I23</f>
        <v/>
      </c>
      <c r="N25" s="9" t="str">
        <f>【男子1年入力】!M23&amp;【男子1年入力】!N23</f>
        <v/>
      </c>
      <c r="O25" s="9" t="str">
        <f>【女子入力】!H23&amp;【女子入力】!I23</f>
        <v/>
      </c>
      <c r="P25" s="9" t="str">
        <f>【女子入力】!M23&amp;【女子入力】!N23</f>
        <v/>
      </c>
      <c r="Q25" s="9" t="str">
        <f>【女子1年入力】!H23&amp;【女子1年入力】!I23</f>
        <v/>
      </c>
      <c r="R25" s="9" t="str">
        <f>【女子1年入力】!M23&amp;【女子1年入力】!N23</f>
        <v/>
      </c>
    </row>
    <row r="26" spans="1:21" x14ac:dyDescent="0.2">
      <c r="A26" s="32" t="s">
        <v>21</v>
      </c>
      <c r="B26" s="39">
        <f>【男子入力】!H24</f>
        <v>0</v>
      </c>
      <c r="C26" s="39">
        <f>【男子入力】!M24</f>
        <v>0</v>
      </c>
      <c r="D26" s="40">
        <f>【男子1年入力】!H24</f>
        <v>0</v>
      </c>
      <c r="E26" s="40">
        <f>【男子1年入力】!M24</f>
        <v>0</v>
      </c>
      <c r="F26" s="97">
        <f>【女子入力】!H24</f>
        <v>0</v>
      </c>
      <c r="G26" s="97">
        <f>【女子入力】!M24</f>
        <v>0</v>
      </c>
      <c r="H26" s="38">
        <f>【女子1年入力】!H24</f>
        <v>0</v>
      </c>
      <c r="I26" s="38">
        <f>【女子1年入力】!M24</f>
        <v>0</v>
      </c>
      <c r="J26" s="8">
        <v>5</v>
      </c>
      <c r="K26" s="9" t="str">
        <f>【男子入力】!H24&amp;【男子入力】!I24</f>
        <v/>
      </c>
      <c r="L26" s="9" t="str">
        <f>【男子入力】!M24&amp;【男子入力】!N24</f>
        <v/>
      </c>
      <c r="M26" s="9" t="str">
        <f>【男子1年入力】!H24&amp;【男子1年入力】!I24</f>
        <v/>
      </c>
      <c r="N26" s="9" t="str">
        <f>【男子1年入力】!M24&amp;【男子1年入力】!N24</f>
        <v/>
      </c>
      <c r="O26" s="9" t="str">
        <f>【女子入力】!H24&amp;【女子入力】!I24</f>
        <v/>
      </c>
      <c r="P26" s="9" t="str">
        <f>【女子入力】!M24&amp;【女子入力】!N24</f>
        <v/>
      </c>
      <c r="Q26" s="9" t="str">
        <f>【女子1年入力】!H24&amp;【女子1年入力】!I24</f>
        <v/>
      </c>
      <c r="R26" s="9" t="str">
        <f>【女子1年入力】!M24&amp;【女子1年入力】!N24</f>
        <v/>
      </c>
    </row>
    <row r="27" spans="1:21" x14ac:dyDescent="0.2">
      <c r="A27" s="32" t="s">
        <v>22</v>
      </c>
      <c r="B27" s="39">
        <f>【男子入力】!H25</f>
        <v>0</v>
      </c>
      <c r="C27" s="39">
        <f>【男子入力】!M25</f>
        <v>0</v>
      </c>
      <c r="D27" s="40">
        <f>【男子1年入力】!H25</f>
        <v>0</v>
      </c>
      <c r="E27" s="40">
        <f>【男子1年入力】!M25</f>
        <v>0</v>
      </c>
      <c r="F27" s="97">
        <f>【女子入力】!H25</f>
        <v>0</v>
      </c>
      <c r="G27" s="97">
        <f>【女子入力】!M25</f>
        <v>0</v>
      </c>
      <c r="H27" s="38">
        <f>【女子1年入力】!H25</f>
        <v>0</v>
      </c>
      <c r="I27" s="38">
        <f>【女子1年入力】!M25</f>
        <v>0</v>
      </c>
      <c r="J27" s="8">
        <v>6</v>
      </c>
      <c r="K27" s="9" t="str">
        <f>【男子入力】!H25&amp;【男子入力】!I25</f>
        <v/>
      </c>
      <c r="L27" s="9" t="str">
        <f>【男子入力】!M25&amp;【男子入力】!N25</f>
        <v/>
      </c>
      <c r="M27" s="9" t="str">
        <f>【男子1年入力】!H25&amp;【男子1年入力】!I25</f>
        <v/>
      </c>
      <c r="N27" s="9" t="str">
        <f>【男子1年入力】!M25&amp;【男子1年入力】!N25</f>
        <v/>
      </c>
      <c r="O27" s="9" t="str">
        <f>【女子入力】!H25&amp;【女子入力】!I25</f>
        <v/>
      </c>
      <c r="P27" s="9" t="str">
        <f>【女子入力】!M25&amp;【女子入力】!N25</f>
        <v/>
      </c>
      <c r="Q27" s="9" t="str">
        <f>【女子1年入力】!H25&amp;【女子1年入力】!I25</f>
        <v/>
      </c>
      <c r="R27" s="9" t="str">
        <f>【女子1年入力】!M25&amp;【女子1年入力】!N25</f>
        <v/>
      </c>
    </row>
    <row r="28" spans="1:21" x14ac:dyDescent="0.2">
      <c r="A28" s="32" t="s">
        <v>23</v>
      </c>
      <c r="B28" s="39">
        <f>【男子入力】!H26</f>
        <v>0</v>
      </c>
      <c r="C28" s="39">
        <f>【男子入力】!M26</f>
        <v>0</v>
      </c>
      <c r="D28" s="40">
        <f>【男子1年入力】!H26</f>
        <v>0</v>
      </c>
      <c r="E28" s="40">
        <f>【男子1年入力】!M26</f>
        <v>0</v>
      </c>
      <c r="F28" s="97">
        <f>【女子入力】!H26</f>
        <v>0</v>
      </c>
      <c r="G28" s="97">
        <f>【女子入力】!M26</f>
        <v>0</v>
      </c>
      <c r="H28" s="38">
        <f>【女子1年入力】!H26</f>
        <v>0</v>
      </c>
      <c r="I28" s="38">
        <f>【女子1年入力】!M26</f>
        <v>0</v>
      </c>
      <c r="J28" s="8">
        <v>7</v>
      </c>
      <c r="K28" s="9" t="str">
        <f>【男子入力】!H26&amp;【男子入力】!I26</f>
        <v/>
      </c>
      <c r="L28" s="9" t="str">
        <f>【男子入力】!M26&amp;【男子入力】!N26</f>
        <v/>
      </c>
      <c r="M28" s="9" t="str">
        <f>【男子1年入力】!H26&amp;【男子1年入力】!I26</f>
        <v/>
      </c>
      <c r="N28" s="9" t="str">
        <f>【男子1年入力】!M26&amp;【男子1年入力】!N26</f>
        <v/>
      </c>
      <c r="O28" s="9" t="str">
        <f>【女子入力】!H26&amp;【女子入力】!I26</f>
        <v/>
      </c>
      <c r="P28" s="9" t="str">
        <f>【女子入力】!M26&amp;【女子入力】!N26</f>
        <v/>
      </c>
      <c r="Q28" s="9" t="str">
        <f>【女子1年入力】!H26&amp;【女子1年入力】!I26</f>
        <v/>
      </c>
      <c r="R28" s="9" t="str">
        <f>【女子1年入力】!M26&amp;【女子1年入力】!N26</f>
        <v/>
      </c>
    </row>
    <row r="29" spans="1:21" x14ac:dyDescent="0.2">
      <c r="A29" s="32" t="s">
        <v>24</v>
      </c>
      <c r="B29" s="39">
        <f>【男子入力】!H27</f>
        <v>0</v>
      </c>
      <c r="C29" s="39">
        <f>【男子入力】!M27</f>
        <v>0</v>
      </c>
      <c r="D29" s="40">
        <f>【男子1年入力】!H27</f>
        <v>0</v>
      </c>
      <c r="E29" s="40">
        <f>【男子1年入力】!M27</f>
        <v>0</v>
      </c>
      <c r="F29" s="97">
        <f>【女子入力】!H27</f>
        <v>0</v>
      </c>
      <c r="G29" s="97">
        <f>【女子入力】!M27</f>
        <v>0</v>
      </c>
      <c r="H29" s="38">
        <f>【女子1年入力】!H27</f>
        <v>0</v>
      </c>
      <c r="I29" s="38">
        <f>【女子1年入力】!M27</f>
        <v>0</v>
      </c>
      <c r="J29" s="8">
        <v>8</v>
      </c>
      <c r="K29" s="9" t="str">
        <f>【男子入力】!H27&amp;【男子入力】!I27</f>
        <v/>
      </c>
      <c r="L29" s="9" t="str">
        <f>【男子入力】!M27&amp;【男子入力】!N27</f>
        <v/>
      </c>
      <c r="M29" s="9" t="str">
        <f>【男子1年入力】!H27&amp;【男子1年入力】!I27</f>
        <v/>
      </c>
      <c r="N29" s="9" t="str">
        <f>【男子1年入力】!M27&amp;【男子1年入力】!N27</f>
        <v/>
      </c>
      <c r="O29" s="9" t="str">
        <f>【女子入力】!H27&amp;【女子入力】!I27</f>
        <v/>
      </c>
      <c r="P29" s="9" t="str">
        <f>【女子入力】!M27&amp;【女子入力】!N27</f>
        <v/>
      </c>
      <c r="Q29" s="9" t="str">
        <f>【女子1年入力】!H27&amp;【女子1年入力】!I27</f>
        <v/>
      </c>
      <c r="R29" s="9" t="str">
        <f>【女子1年入力】!M27&amp;【女子1年入力】!N27</f>
        <v/>
      </c>
    </row>
    <row r="30" spans="1:21" x14ac:dyDescent="0.2">
      <c r="A30" s="32" t="s">
        <v>25</v>
      </c>
      <c r="B30" s="39">
        <f>【男子入力】!H28</f>
        <v>0</v>
      </c>
      <c r="C30" s="39">
        <f>【男子入力】!M28</f>
        <v>0</v>
      </c>
      <c r="D30" s="40">
        <f>【男子1年入力】!H28</f>
        <v>0</v>
      </c>
      <c r="E30" s="40">
        <f>【男子1年入力】!M28</f>
        <v>0</v>
      </c>
      <c r="F30" s="97">
        <f>【女子入力】!H28</f>
        <v>0</v>
      </c>
      <c r="G30" s="97">
        <f>【女子入力】!M28</f>
        <v>0</v>
      </c>
      <c r="H30" s="38">
        <f>【女子1年入力】!H28</f>
        <v>0</v>
      </c>
      <c r="I30" s="38">
        <f>【女子1年入力】!M28</f>
        <v>0</v>
      </c>
      <c r="J30" s="8">
        <v>9</v>
      </c>
      <c r="K30" s="9" t="str">
        <f>【男子入力】!H28&amp;【男子入力】!I28</f>
        <v/>
      </c>
      <c r="L30" s="9" t="str">
        <f>【男子入力】!M28&amp;【男子入力】!N28</f>
        <v/>
      </c>
      <c r="M30" s="9" t="str">
        <f>【男子1年入力】!H28&amp;【男子1年入力】!I28</f>
        <v/>
      </c>
      <c r="N30" s="9" t="str">
        <f>【男子1年入力】!M28&amp;【男子1年入力】!N28</f>
        <v/>
      </c>
      <c r="O30" s="9" t="str">
        <f>【女子入力】!H28&amp;【女子入力】!I28</f>
        <v/>
      </c>
      <c r="P30" s="9" t="str">
        <f>【女子入力】!M28&amp;【女子入力】!N28</f>
        <v/>
      </c>
      <c r="Q30" s="9" t="str">
        <f>【女子1年入力】!H28&amp;【女子1年入力】!I28</f>
        <v/>
      </c>
      <c r="R30" s="9" t="str">
        <f>【女子1年入力】!M28&amp;【女子1年入力】!N28</f>
        <v/>
      </c>
    </row>
    <row r="31" spans="1:21" x14ac:dyDescent="0.2">
      <c r="A31" s="32" t="s">
        <v>113</v>
      </c>
      <c r="B31" s="39">
        <f>【男子入力】!H29</f>
        <v>0</v>
      </c>
      <c r="C31" s="39">
        <f>【男子入力】!M29</f>
        <v>0</v>
      </c>
      <c r="D31" s="40">
        <f>【男子1年入力】!H29</f>
        <v>0</v>
      </c>
      <c r="E31" s="40">
        <f>【男子1年入力】!M29</f>
        <v>0</v>
      </c>
      <c r="F31" s="97">
        <f>【女子入力】!H29</f>
        <v>0</v>
      </c>
      <c r="G31" s="97">
        <f>【女子入力】!M29</f>
        <v>0</v>
      </c>
      <c r="H31" s="38">
        <f>【女子1年入力】!H29</f>
        <v>0</v>
      </c>
      <c r="I31" s="38">
        <f>【女子1年入力】!M29</f>
        <v>0</v>
      </c>
      <c r="J31" s="8">
        <v>10</v>
      </c>
      <c r="K31" s="9" t="str">
        <f>【男子入力】!H29&amp;【男子入力】!I29</f>
        <v/>
      </c>
      <c r="L31" s="9" t="str">
        <f>【男子入力】!M29&amp;【男子入力】!N29</f>
        <v/>
      </c>
      <c r="M31" s="9" t="str">
        <f>【男子1年入力】!H29&amp;【男子1年入力】!I29</f>
        <v/>
      </c>
      <c r="N31" s="9" t="str">
        <f>【男子1年入力】!M29&amp;【男子1年入力】!N29</f>
        <v/>
      </c>
      <c r="O31" s="9" t="str">
        <f>【女子入力】!H29&amp;【女子入力】!I29</f>
        <v/>
      </c>
      <c r="P31" s="9" t="str">
        <f>【女子入力】!M29&amp;【女子入力】!N29</f>
        <v/>
      </c>
      <c r="Q31" s="9" t="str">
        <f>【女子1年入力】!H29&amp;【女子1年入力】!I29</f>
        <v/>
      </c>
      <c r="R31" s="9" t="str">
        <f>【女子1年入力】!M29&amp;【女子1年入力】!N29</f>
        <v/>
      </c>
    </row>
    <row r="32" spans="1:21" hidden="1" x14ac:dyDescent="0.2">
      <c r="A32" s="32" t="s">
        <v>114</v>
      </c>
      <c r="B32" s="39">
        <f>【男子入力】!H30</f>
        <v>0</v>
      </c>
      <c r="C32" s="39">
        <f>【男子入力】!M30</f>
        <v>0</v>
      </c>
      <c r="D32" s="40">
        <f>【男子1年入力】!H30</f>
        <v>0</v>
      </c>
      <c r="E32" s="40">
        <f>【男子1年入力】!M30</f>
        <v>0</v>
      </c>
      <c r="F32" s="97">
        <f>【女子入力】!H30</f>
        <v>0</v>
      </c>
      <c r="G32" s="97">
        <f>【女子入力】!M30</f>
        <v>0</v>
      </c>
      <c r="H32" s="38">
        <f>【女子1年入力】!H30</f>
        <v>0</v>
      </c>
      <c r="I32" s="38">
        <f>【女子1年入力】!M30</f>
        <v>0</v>
      </c>
      <c r="J32" s="8">
        <v>11</v>
      </c>
      <c r="K32" s="9" t="str">
        <f>【男子入力】!H30&amp;【男子入力】!I30</f>
        <v/>
      </c>
      <c r="L32" s="9" t="str">
        <f>【男子入力】!M30&amp;【男子入力】!N30</f>
        <v/>
      </c>
      <c r="M32" s="9" t="str">
        <f>【男子1年入力】!H30&amp;【男子1年入力】!I30</f>
        <v/>
      </c>
      <c r="N32" s="9" t="str">
        <f>【男子1年入力】!M30&amp;【男子1年入力】!N30</f>
        <v/>
      </c>
      <c r="O32" s="9" t="str">
        <f>【女子入力】!H30&amp;【女子入力】!I30</f>
        <v/>
      </c>
      <c r="P32" s="9" t="str">
        <f>【女子入力】!M30&amp;【女子入力】!N30</f>
        <v/>
      </c>
      <c r="Q32" s="9" t="str">
        <f>【女子1年入力】!H30&amp;【女子1年入力】!I30</f>
        <v/>
      </c>
      <c r="R32" s="9" t="str">
        <f>【女子1年入力】!M30&amp;【女子1年入力】!N30</f>
        <v/>
      </c>
    </row>
    <row r="33" spans="1:18" hidden="1" x14ac:dyDescent="0.2">
      <c r="A33" s="32" t="s">
        <v>115</v>
      </c>
      <c r="B33" s="39">
        <f>【男子入力】!H31</f>
        <v>0</v>
      </c>
      <c r="C33" s="39">
        <f>【男子入力】!M31</f>
        <v>0</v>
      </c>
      <c r="D33" s="40">
        <f>【男子1年入力】!H31</f>
        <v>0</v>
      </c>
      <c r="E33" s="40">
        <f>【男子1年入力】!M31</f>
        <v>0</v>
      </c>
      <c r="F33" s="97">
        <f>【女子入力】!H31</f>
        <v>0</v>
      </c>
      <c r="G33" s="97">
        <f>【女子入力】!M31</f>
        <v>0</v>
      </c>
      <c r="H33" s="38">
        <f>【女子1年入力】!H31</f>
        <v>0</v>
      </c>
      <c r="I33" s="38">
        <f>【女子1年入力】!M31</f>
        <v>0</v>
      </c>
      <c r="J33" s="8">
        <v>12</v>
      </c>
      <c r="K33" s="9" t="str">
        <f>【男子入力】!H31&amp;【男子入力】!I31</f>
        <v/>
      </c>
      <c r="L33" s="9" t="str">
        <f>【男子入力】!M31&amp;【男子入力】!N31</f>
        <v/>
      </c>
      <c r="M33" s="9" t="str">
        <f>【男子1年入力】!H31&amp;【男子1年入力】!I31</f>
        <v/>
      </c>
      <c r="N33" s="9" t="str">
        <f>【男子1年入力】!M31&amp;【男子1年入力】!N31</f>
        <v/>
      </c>
      <c r="O33" s="9" t="str">
        <f>【女子入力】!H31&amp;【女子入力】!I31</f>
        <v/>
      </c>
      <c r="P33" s="9" t="str">
        <f>【女子入力】!M31&amp;【女子入力】!N31</f>
        <v/>
      </c>
      <c r="Q33" s="9" t="str">
        <f>【女子1年入力】!H31&amp;【女子1年入力】!I31</f>
        <v/>
      </c>
      <c r="R33" s="9" t="str">
        <f>【女子1年入力】!M31&amp;【女子1年入力】!N31</f>
        <v/>
      </c>
    </row>
    <row r="34" spans="1:18" hidden="1" x14ac:dyDescent="0.2">
      <c r="A34" s="32" t="s">
        <v>116</v>
      </c>
      <c r="B34" s="39">
        <f>【男子入力】!H32</f>
        <v>0</v>
      </c>
      <c r="C34" s="39">
        <f>【男子入力】!M32</f>
        <v>0</v>
      </c>
      <c r="D34" s="40">
        <f>【男子1年入力】!H32</f>
        <v>0</v>
      </c>
      <c r="E34" s="40">
        <f>【男子1年入力】!M32</f>
        <v>0</v>
      </c>
      <c r="F34" s="97">
        <f>【女子入力】!H32</f>
        <v>0</v>
      </c>
      <c r="G34" s="97">
        <f>【女子入力】!M32</f>
        <v>0</v>
      </c>
      <c r="H34" s="38">
        <f>【女子1年入力】!H32</f>
        <v>0</v>
      </c>
      <c r="I34" s="38">
        <f>【女子1年入力】!M32</f>
        <v>0</v>
      </c>
      <c r="J34" s="8">
        <v>13</v>
      </c>
      <c r="K34" s="9" t="str">
        <f>【男子入力】!H32&amp;【男子入力】!I32</f>
        <v/>
      </c>
      <c r="L34" s="9" t="str">
        <f>【男子入力】!M32&amp;【男子入力】!N32</f>
        <v/>
      </c>
      <c r="M34" s="9" t="str">
        <f>【男子1年入力】!H32&amp;【男子1年入力】!I32</f>
        <v/>
      </c>
      <c r="N34" s="9" t="str">
        <f>【男子1年入力】!M32&amp;【男子1年入力】!N32</f>
        <v/>
      </c>
      <c r="O34" s="9" t="str">
        <f>【女子入力】!H32&amp;【女子入力】!I32</f>
        <v/>
      </c>
      <c r="P34" s="9" t="str">
        <f>【女子入力】!M32&amp;【女子入力】!N32</f>
        <v/>
      </c>
      <c r="Q34" s="9" t="str">
        <f>【女子1年入力】!H32&amp;【女子1年入力】!I32</f>
        <v/>
      </c>
      <c r="R34" s="9" t="str">
        <f>【女子1年入力】!M32&amp;【女子1年入力】!N32</f>
        <v/>
      </c>
    </row>
    <row r="35" spans="1:18" hidden="1" x14ac:dyDescent="0.2">
      <c r="A35" s="32" t="s">
        <v>117</v>
      </c>
      <c r="B35" s="39">
        <f>【男子入力】!H33</f>
        <v>0</v>
      </c>
      <c r="C35" s="39">
        <f>【男子入力】!M33</f>
        <v>0</v>
      </c>
      <c r="D35" s="40">
        <f>【男子1年入力】!H33</f>
        <v>0</v>
      </c>
      <c r="E35" s="40">
        <f>【男子1年入力】!M33</f>
        <v>0</v>
      </c>
      <c r="F35" s="97">
        <f>【女子入力】!H33</f>
        <v>0</v>
      </c>
      <c r="G35" s="97">
        <f>【女子入力】!M33</f>
        <v>0</v>
      </c>
      <c r="H35" s="38">
        <f>【女子1年入力】!H33</f>
        <v>0</v>
      </c>
      <c r="I35" s="38">
        <f>【女子1年入力】!M33</f>
        <v>0</v>
      </c>
      <c r="J35" s="8">
        <v>14</v>
      </c>
      <c r="K35" s="9" t="str">
        <f>【男子入力】!H33&amp;【男子入力】!I33</f>
        <v/>
      </c>
      <c r="L35" s="9" t="str">
        <f>【男子入力】!M33&amp;【男子入力】!N33</f>
        <v/>
      </c>
      <c r="M35" s="9" t="str">
        <f>【男子1年入力】!H33&amp;【男子1年入力】!I33</f>
        <v/>
      </c>
      <c r="N35" s="9" t="str">
        <f>【男子1年入力】!M33&amp;【男子1年入力】!N33</f>
        <v/>
      </c>
      <c r="O35" s="9" t="str">
        <f>【女子入力】!H33&amp;【女子入力】!I33</f>
        <v/>
      </c>
      <c r="P35" s="9" t="str">
        <f>【女子入力】!M33&amp;【女子入力】!N33</f>
        <v/>
      </c>
      <c r="Q35" s="9" t="str">
        <f>【女子1年入力】!H33&amp;【女子1年入力】!I33</f>
        <v/>
      </c>
      <c r="R35" s="9" t="str">
        <f>【女子1年入力】!M33&amp;【女子1年入力】!N33</f>
        <v/>
      </c>
    </row>
    <row r="36" spans="1:18" hidden="1" x14ac:dyDescent="0.2">
      <c r="A36" s="32" t="s">
        <v>118</v>
      </c>
      <c r="B36" s="39">
        <f>【男子入力】!H34</f>
        <v>0</v>
      </c>
      <c r="C36" s="39">
        <f>【男子入力】!M34</f>
        <v>0</v>
      </c>
      <c r="D36" s="40">
        <f>【男子1年入力】!H34</f>
        <v>0</v>
      </c>
      <c r="E36" s="40">
        <f>【男子1年入力】!M34</f>
        <v>0</v>
      </c>
      <c r="F36" s="97">
        <f>【女子入力】!H34</f>
        <v>0</v>
      </c>
      <c r="G36" s="97">
        <f>【女子入力】!M34</f>
        <v>0</v>
      </c>
      <c r="H36" s="38">
        <f>【女子1年入力】!H34</f>
        <v>0</v>
      </c>
      <c r="I36" s="38">
        <f>【女子1年入力】!M34</f>
        <v>0</v>
      </c>
      <c r="J36" s="8">
        <v>15</v>
      </c>
      <c r="K36" s="9" t="str">
        <f>【男子入力】!H34&amp;【男子入力】!I34</f>
        <v/>
      </c>
      <c r="L36" s="9" t="str">
        <f>【男子入力】!M34&amp;【男子入力】!N34</f>
        <v/>
      </c>
      <c r="M36" s="9" t="str">
        <f>【男子1年入力】!H34&amp;【男子1年入力】!I34</f>
        <v/>
      </c>
      <c r="N36" s="9" t="str">
        <f>【男子1年入力】!M34&amp;【男子1年入力】!N34</f>
        <v/>
      </c>
      <c r="O36" s="9" t="str">
        <f>【女子入力】!H34&amp;【女子入力】!I34</f>
        <v/>
      </c>
      <c r="P36" s="9" t="str">
        <f>【女子入力】!M34&amp;【女子入力】!N34</f>
        <v/>
      </c>
      <c r="Q36" s="9" t="str">
        <f>【女子1年入力】!H34&amp;【女子1年入力】!I34</f>
        <v/>
      </c>
      <c r="R36" s="9" t="str">
        <f>【女子1年入力】!M34&amp;【女子1年入力】!N34</f>
        <v/>
      </c>
    </row>
    <row r="37" spans="1:18" hidden="1" x14ac:dyDescent="0.2">
      <c r="A37" s="32" t="s">
        <v>119</v>
      </c>
      <c r="B37" s="39">
        <f>【男子入力】!H35</f>
        <v>0</v>
      </c>
      <c r="C37" s="39">
        <f>【男子入力】!M35</f>
        <v>0</v>
      </c>
      <c r="D37" s="40">
        <f>【男子1年入力】!H35</f>
        <v>0</v>
      </c>
      <c r="E37" s="40">
        <f>【男子1年入力】!M35</f>
        <v>0</v>
      </c>
      <c r="F37" s="97">
        <f>【女子入力】!H35</f>
        <v>0</v>
      </c>
      <c r="G37" s="97">
        <f>【女子入力】!M35</f>
        <v>0</v>
      </c>
      <c r="H37" s="38">
        <f>【女子1年入力】!H35</f>
        <v>0</v>
      </c>
      <c r="I37" s="38">
        <f>【女子1年入力】!M35</f>
        <v>0</v>
      </c>
      <c r="J37" s="8">
        <v>16</v>
      </c>
      <c r="K37" s="9" t="str">
        <f>【男子入力】!H35&amp;【男子入力】!I35</f>
        <v/>
      </c>
      <c r="L37" s="9" t="str">
        <f>【男子入力】!M35&amp;【男子入力】!N35</f>
        <v/>
      </c>
      <c r="M37" s="9" t="str">
        <f>【男子1年入力】!H35&amp;【男子1年入力】!I35</f>
        <v/>
      </c>
      <c r="N37" s="9" t="str">
        <f>【男子1年入力】!M35&amp;【男子1年入力】!N35</f>
        <v/>
      </c>
      <c r="O37" s="9" t="str">
        <f>【女子入力】!H35&amp;【女子入力】!I35</f>
        <v/>
      </c>
      <c r="P37" s="9" t="str">
        <f>【女子入力】!M35&amp;【女子入力】!N35</f>
        <v/>
      </c>
      <c r="Q37" s="9" t="str">
        <f>【女子1年入力】!H35&amp;【女子1年入力】!I35</f>
        <v/>
      </c>
      <c r="R37" s="9" t="str">
        <f>【女子1年入力】!M35&amp;【女子1年入力】!N35</f>
        <v/>
      </c>
    </row>
    <row r="38" spans="1:18" hidden="1" x14ac:dyDescent="0.2">
      <c r="A38" s="32" t="s">
        <v>120</v>
      </c>
      <c r="B38" s="39">
        <f>【男子入力】!H36</f>
        <v>0</v>
      </c>
      <c r="C38" s="39">
        <f>【男子入力】!M36</f>
        <v>0</v>
      </c>
      <c r="D38" s="40">
        <f>【男子1年入力】!H36</f>
        <v>0</v>
      </c>
      <c r="E38" s="40">
        <f>【男子1年入力】!M36</f>
        <v>0</v>
      </c>
      <c r="F38" s="97">
        <f>【女子入力】!H36</f>
        <v>0</v>
      </c>
      <c r="G38" s="97">
        <f>【女子入力】!M36</f>
        <v>0</v>
      </c>
      <c r="H38" s="38">
        <f>【女子1年入力】!H36</f>
        <v>0</v>
      </c>
      <c r="I38" s="38">
        <f>【女子1年入力】!M36</f>
        <v>0</v>
      </c>
      <c r="J38" s="8">
        <v>17</v>
      </c>
      <c r="K38" s="9" t="str">
        <f>【男子入力】!H36&amp;【男子入力】!I36</f>
        <v/>
      </c>
      <c r="L38" s="9" t="str">
        <f>【男子入力】!M36&amp;【男子入力】!N36</f>
        <v/>
      </c>
      <c r="M38" s="9" t="str">
        <f>【男子1年入力】!H36&amp;【男子1年入力】!I36</f>
        <v/>
      </c>
      <c r="N38" s="9" t="str">
        <f>【男子1年入力】!M36&amp;【男子1年入力】!N36</f>
        <v/>
      </c>
      <c r="O38" s="9" t="str">
        <f>【女子入力】!H36&amp;【女子入力】!I36</f>
        <v/>
      </c>
      <c r="P38" s="9" t="str">
        <f>【女子入力】!M36&amp;【女子入力】!N36</f>
        <v/>
      </c>
      <c r="Q38" s="9" t="str">
        <f>【女子1年入力】!H36&amp;【女子1年入力】!I36</f>
        <v/>
      </c>
      <c r="R38" s="9" t="str">
        <f>【女子1年入力】!M36&amp;【女子1年入力】!N36</f>
        <v/>
      </c>
    </row>
    <row r="39" spans="1:18" hidden="1" x14ac:dyDescent="0.2">
      <c r="A39" s="32" t="s">
        <v>121</v>
      </c>
      <c r="B39" s="39">
        <f>【男子入力】!H37</f>
        <v>0</v>
      </c>
      <c r="C39" s="39">
        <f>【男子入力】!M37</f>
        <v>0</v>
      </c>
      <c r="D39" s="40">
        <f>【男子1年入力】!H37</f>
        <v>0</v>
      </c>
      <c r="E39" s="40">
        <f>【男子1年入力】!M37</f>
        <v>0</v>
      </c>
      <c r="F39" s="97">
        <f>【女子入力】!H37</f>
        <v>0</v>
      </c>
      <c r="G39" s="97">
        <f>【女子入力】!M37</f>
        <v>0</v>
      </c>
      <c r="H39" s="38">
        <f>【女子1年入力】!H37</f>
        <v>0</v>
      </c>
      <c r="I39" s="38">
        <f>【女子1年入力】!M37</f>
        <v>0</v>
      </c>
      <c r="J39" s="8">
        <v>18</v>
      </c>
      <c r="K39" s="9" t="str">
        <f>【男子入力】!H37&amp;【男子入力】!I37</f>
        <v/>
      </c>
      <c r="L39" s="9" t="str">
        <f>【男子入力】!M37&amp;【男子入力】!N37</f>
        <v/>
      </c>
      <c r="M39" s="9" t="str">
        <f>【男子1年入力】!H37&amp;【男子1年入力】!I37</f>
        <v/>
      </c>
      <c r="N39" s="9" t="str">
        <f>【男子1年入力】!M37&amp;【男子1年入力】!N37</f>
        <v/>
      </c>
      <c r="O39" s="9" t="str">
        <f>【女子入力】!H37&amp;【女子入力】!I37</f>
        <v/>
      </c>
      <c r="P39" s="9" t="str">
        <f>【女子入力】!M37&amp;【女子入力】!N37</f>
        <v/>
      </c>
      <c r="Q39" s="9" t="str">
        <f>【女子1年入力】!H37&amp;【女子1年入力】!I37</f>
        <v/>
      </c>
      <c r="R39" s="9" t="str">
        <f>【女子1年入力】!M37&amp;【女子1年入力】!N37</f>
        <v/>
      </c>
    </row>
    <row r="40" spans="1:18" hidden="1" x14ac:dyDescent="0.2">
      <c r="A40" s="32" t="s">
        <v>122</v>
      </c>
      <c r="B40" s="39">
        <f>【男子入力】!H38</f>
        <v>0</v>
      </c>
      <c r="C40" s="39">
        <f>【男子入力】!M38</f>
        <v>0</v>
      </c>
      <c r="D40" s="40">
        <f>【男子1年入力】!H38</f>
        <v>0</v>
      </c>
      <c r="E40" s="40">
        <f>【男子1年入力】!M38</f>
        <v>0</v>
      </c>
      <c r="F40" s="97">
        <f>【女子入力】!H38</f>
        <v>0</v>
      </c>
      <c r="G40" s="97">
        <f>【女子入力】!M38</f>
        <v>0</v>
      </c>
      <c r="H40" s="38">
        <f>【女子1年入力】!H38</f>
        <v>0</v>
      </c>
      <c r="I40" s="38">
        <f>【女子1年入力】!M38</f>
        <v>0</v>
      </c>
      <c r="J40" s="8">
        <v>19</v>
      </c>
      <c r="K40" s="9" t="str">
        <f>【男子入力】!H38&amp;【男子入力】!I38</f>
        <v/>
      </c>
      <c r="L40" s="9" t="str">
        <f>【男子入力】!M38&amp;【男子入力】!N38</f>
        <v/>
      </c>
      <c r="M40" s="9" t="str">
        <f>【男子1年入力】!H38&amp;【男子1年入力】!I38</f>
        <v/>
      </c>
      <c r="N40" s="9" t="str">
        <f>【男子1年入力】!M38&amp;【男子1年入力】!N38</f>
        <v/>
      </c>
      <c r="O40" s="9" t="str">
        <f>【女子入力】!H38&amp;【女子入力】!I38</f>
        <v/>
      </c>
      <c r="P40" s="9" t="str">
        <f>【女子入力】!M38&amp;【女子入力】!N38</f>
        <v/>
      </c>
      <c r="Q40" s="9" t="str">
        <f>【女子1年入力】!H38&amp;【女子1年入力】!I38</f>
        <v/>
      </c>
      <c r="R40" s="9" t="str">
        <f>【女子1年入力】!M38&amp;【女子1年入力】!N38</f>
        <v/>
      </c>
    </row>
    <row r="41" spans="1:18" hidden="1" x14ac:dyDescent="0.2">
      <c r="A41" s="32" t="s">
        <v>123</v>
      </c>
      <c r="B41" s="39">
        <f>【男子入力】!H39</f>
        <v>0</v>
      </c>
      <c r="C41" s="39">
        <f>【男子入力】!M39</f>
        <v>0</v>
      </c>
      <c r="D41" s="40">
        <f>【男子1年入力】!H39</f>
        <v>0</v>
      </c>
      <c r="E41" s="40">
        <f>【男子1年入力】!M39</f>
        <v>0</v>
      </c>
      <c r="F41" s="97">
        <f>【女子入力】!H39</f>
        <v>0</v>
      </c>
      <c r="G41" s="97">
        <f>【女子入力】!M39</f>
        <v>0</v>
      </c>
      <c r="H41" s="38">
        <f>【女子1年入力】!H39</f>
        <v>0</v>
      </c>
      <c r="I41" s="38">
        <f>【女子1年入力】!M39</f>
        <v>0</v>
      </c>
      <c r="J41" s="8">
        <v>20</v>
      </c>
      <c r="K41" s="9" t="str">
        <f>【男子入力】!H39&amp;【男子入力】!I39</f>
        <v/>
      </c>
      <c r="L41" s="9" t="str">
        <f>【男子入力】!M39&amp;【男子入力】!N39</f>
        <v/>
      </c>
      <c r="M41" s="9" t="str">
        <f>【男子1年入力】!H39&amp;【男子1年入力】!I39</f>
        <v/>
      </c>
      <c r="N41" s="9" t="str">
        <f>【男子1年入力】!M39&amp;【男子1年入力】!N39</f>
        <v/>
      </c>
      <c r="O41" s="9" t="str">
        <f>【女子入力】!H39&amp;【女子入力】!I39</f>
        <v/>
      </c>
      <c r="P41" s="9" t="str">
        <f>【女子入力】!M39&amp;【女子入力】!N39</f>
        <v/>
      </c>
      <c r="Q41" s="9" t="str">
        <f>【女子1年入力】!H39&amp;【女子1年入力】!I39</f>
        <v/>
      </c>
      <c r="R41" s="9" t="str">
        <f>【女子1年入力】!M39&amp;【女子1年入力】!N39</f>
        <v/>
      </c>
    </row>
    <row r="42" spans="1:18" hidden="1" x14ac:dyDescent="0.2">
      <c r="A42" s="32" t="s">
        <v>124</v>
      </c>
      <c r="B42" s="39">
        <f>【男子入力】!H40</f>
        <v>0</v>
      </c>
      <c r="C42" s="39">
        <f>【男子入力】!M40</f>
        <v>0</v>
      </c>
      <c r="D42" s="40">
        <f>【男子1年入力】!H40</f>
        <v>0</v>
      </c>
      <c r="E42" s="40">
        <f>【男子1年入力】!M40</f>
        <v>0</v>
      </c>
      <c r="F42" s="97">
        <f>【女子入力】!H40</f>
        <v>0</v>
      </c>
      <c r="G42" s="97">
        <f>【女子入力】!M40</f>
        <v>0</v>
      </c>
      <c r="H42" s="38">
        <f>【女子1年入力】!H40</f>
        <v>0</v>
      </c>
      <c r="I42" s="38">
        <f>【女子1年入力】!M40</f>
        <v>0</v>
      </c>
      <c r="J42" s="8">
        <v>21</v>
      </c>
      <c r="K42" s="9" t="str">
        <f>【男子入力】!H40&amp;【男子入力】!I40</f>
        <v/>
      </c>
      <c r="L42" s="9" t="str">
        <f>【男子入力】!M40&amp;【男子入力】!N40</f>
        <v/>
      </c>
      <c r="M42" s="9" t="str">
        <f>【男子1年入力】!H40&amp;【男子1年入力】!I40</f>
        <v/>
      </c>
      <c r="N42" s="9" t="str">
        <f>【男子1年入力】!M40&amp;【男子1年入力】!N40</f>
        <v/>
      </c>
      <c r="O42" s="9" t="str">
        <f>【女子入力】!H40&amp;【女子入力】!I40</f>
        <v/>
      </c>
      <c r="P42" s="9" t="str">
        <f>【女子入力】!M40&amp;【女子入力】!N40</f>
        <v/>
      </c>
      <c r="Q42" s="9" t="str">
        <f>【女子1年入力】!H40&amp;【女子1年入力】!I40</f>
        <v/>
      </c>
      <c r="R42" s="9" t="str">
        <f>【女子1年入力】!M40&amp;【女子1年入力】!N40</f>
        <v/>
      </c>
    </row>
    <row r="43" spans="1:18" hidden="1" x14ac:dyDescent="0.2">
      <c r="A43" s="32" t="s">
        <v>125</v>
      </c>
      <c r="B43" s="39">
        <f>【男子入力】!H41</f>
        <v>0</v>
      </c>
      <c r="C43" s="39">
        <f>【男子入力】!M41</f>
        <v>0</v>
      </c>
      <c r="D43" s="40">
        <f>【男子1年入力】!H41</f>
        <v>0</v>
      </c>
      <c r="E43" s="40">
        <f>【男子1年入力】!M41</f>
        <v>0</v>
      </c>
      <c r="F43" s="97">
        <f>【女子入力】!H41</f>
        <v>0</v>
      </c>
      <c r="G43" s="97">
        <f>【女子入力】!M41</f>
        <v>0</v>
      </c>
      <c r="H43" s="38">
        <f>【女子1年入力】!H41</f>
        <v>0</v>
      </c>
      <c r="I43" s="38">
        <f>【女子1年入力】!M41</f>
        <v>0</v>
      </c>
      <c r="J43" s="8">
        <v>22</v>
      </c>
      <c r="K43" s="9" t="str">
        <f>【男子入力】!H41&amp;【男子入力】!I41</f>
        <v/>
      </c>
      <c r="L43" s="9" t="str">
        <f>【男子入力】!M41&amp;【男子入力】!N41</f>
        <v/>
      </c>
      <c r="M43" s="9" t="str">
        <f>【男子1年入力】!H41&amp;【男子1年入力】!I41</f>
        <v/>
      </c>
      <c r="N43" s="9" t="str">
        <f>【男子1年入力】!M41&amp;【男子1年入力】!N41</f>
        <v/>
      </c>
      <c r="O43" s="9" t="str">
        <f>【女子入力】!H41&amp;【女子入力】!I41</f>
        <v/>
      </c>
      <c r="P43" s="9" t="str">
        <f>【女子入力】!M41&amp;【女子入力】!N41</f>
        <v/>
      </c>
      <c r="Q43" s="9" t="str">
        <f>【女子1年入力】!H41&amp;【女子1年入力】!I41</f>
        <v/>
      </c>
      <c r="R43" s="9" t="str">
        <f>【女子1年入力】!M41&amp;【女子1年入力】!N41</f>
        <v/>
      </c>
    </row>
    <row r="44" spans="1:18" hidden="1" x14ac:dyDescent="0.2">
      <c r="A44" s="32" t="s">
        <v>126</v>
      </c>
      <c r="B44" s="39">
        <f>【男子入力】!H42</f>
        <v>0</v>
      </c>
      <c r="C44" s="39">
        <f>【男子入力】!M42</f>
        <v>0</v>
      </c>
      <c r="D44" s="40">
        <f>【男子1年入力】!H42</f>
        <v>0</v>
      </c>
      <c r="E44" s="40">
        <f>【男子1年入力】!M42</f>
        <v>0</v>
      </c>
      <c r="F44" s="97">
        <f>【女子入力】!H42</f>
        <v>0</v>
      </c>
      <c r="G44" s="97">
        <f>【女子入力】!M42</f>
        <v>0</v>
      </c>
      <c r="H44" s="38">
        <f>【女子1年入力】!H42</f>
        <v>0</v>
      </c>
      <c r="I44" s="38">
        <f>【女子1年入力】!M42</f>
        <v>0</v>
      </c>
      <c r="J44" s="8">
        <v>23</v>
      </c>
      <c r="K44" s="9" t="str">
        <f>【男子入力】!H42&amp;【男子入力】!I42</f>
        <v/>
      </c>
      <c r="L44" s="9" t="str">
        <f>【男子入力】!M42&amp;【男子入力】!N42</f>
        <v/>
      </c>
      <c r="M44" s="9" t="str">
        <f>【男子1年入力】!H42&amp;【男子1年入力】!I42</f>
        <v/>
      </c>
      <c r="N44" s="9" t="str">
        <f>【男子1年入力】!M42&amp;【男子1年入力】!N42</f>
        <v/>
      </c>
      <c r="O44" s="9" t="str">
        <f>【女子入力】!H42&amp;【女子入力】!I42</f>
        <v/>
      </c>
      <c r="P44" s="9" t="str">
        <f>【女子入力】!M42&amp;【女子入力】!N42</f>
        <v/>
      </c>
      <c r="Q44" s="9" t="str">
        <f>【女子1年入力】!H42&amp;【女子1年入力】!I42</f>
        <v/>
      </c>
      <c r="R44" s="9" t="str">
        <f>【女子1年入力】!M42&amp;【女子1年入力】!N42</f>
        <v/>
      </c>
    </row>
    <row r="45" spans="1:18" hidden="1" x14ac:dyDescent="0.2">
      <c r="A45" s="32" t="s">
        <v>127</v>
      </c>
      <c r="B45" s="39">
        <f>【男子入力】!H43</f>
        <v>0</v>
      </c>
      <c r="C45" s="39">
        <f>【男子入力】!M43</f>
        <v>0</v>
      </c>
      <c r="D45" s="40">
        <f>【男子1年入力】!H43</f>
        <v>0</v>
      </c>
      <c r="E45" s="40">
        <f>【男子1年入力】!M43</f>
        <v>0</v>
      </c>
      <c r="F45" s="97">
        <f>【女子入力】!H43</f>
        <v>0</v>
      </c>
      <c r="G45" s="97">
        <f>【女子入力】!M43</f>
        <v>0</v>
      </c>
      <c r="H45" s="38">
        <f>【女子1年入力】!H43</f>
        <v>0</v>
      </c>
      <c r="I45" s="38">
        <f>【女子1年入力】!M43</f>
        <v>0</v>
      </c>
      <c r="J45" s="8">
        <v>24</v>
      </c>
      <c r="K45" s="9" t="str">
        <f>【男子入力】!H43&amp;【男子入力】!I43</f>
        <v/>
      </c>
      <c r="L45" s="9" t="str">
        <f>【男子入力】!M43&amp;【男子入力】!N43</f>
        <v/>
      </c>
      <c r="M45" s="9" t="str">
        <f>【男子1年入力】!H43&amp;【男子1年入力】!I43</f>
        <v/>
      </c>
      <c r="N45" s="9" t="str">
        <f>【男子1年入力】!M43&amp;【男子1年入力】!N43</f>
        <v/>
      </c>
      <c r="O45" s="9" t="str">
        <f>【女子入力】!H43&amp;【女子入力】!I43</f>
        <v/>
      </c>
      <c r="P45" s="9" t="str">
        <f>【女子入力】!M43&amp;【女子入力】!N43</f>
        <v/>
      </c>
      <c r="Q45" s="9" t="str">
        <f>【女子1年入力】!H43&amp;【女子1年入力】!I43</f>
        <v/>
      </c>
      <c r="R45" s="9" t="str">
        <f>【女子1年入力】!M43&amp;【女子1年入力】!N43</f>
        <v/>
      </c>
    </row>
    <row r="46" spans="1:18" hidden="1" x14ac:dyDescent="0.2">
      <c r="A46" s="32" t="s">
        <v>128</v>
      </c>
      <c r="B46" s="39">
        <f>【男子入力】!H44</f>
        <v>0</v>
      </c>
      <c r="C46" s="39">
        <f>【男子入力】!M44</f>
        <v>0</v>
      </c>
      <c r="D46" s="40">
        <f>【男子1年入力】!H44</f>
        <v>0</v>
      </c>
      <c r="E46" s="40">
        <f>【男子1年入力】!M44</f>
        <v>0</v>
      </c>
      <c r="F46" s="97">
        <f>【女子入力】!H44</f>
        <v>0</v>
      </c>
      <c r="G46" s="97">
        <f>【女子入力】!M44</f>
        <v>0</v>
      </c>
      <c r="H46" s="38">
        <f>【女子1年入力】!H44</f>
        <v>0</v>
      </c>
      <c r="I46" s="38">
        <f>【女子1年入力】!M44</f>
        <v>0</v>
      </c>
      <c r="J46" s="8">
        <v>25</v>
      </c>
      <c r="K46" s="9" t="str">
        <f>【男子入力】!H44&amp;【男子入力】!I44</f>
        <v/>
      </c>
      <c r="L46" s="9" t="str">
        <f>【男子入力】!M44&amp;【男子入力】!N44</f>
        <v/>
      </c>
      <c r="M46" s="9" t="str">
        <f>【男子1年入力】!H44&amp;【男子1年入力】!I44</f>
        <v/>
      </c>
      <c r="N46" s="9" t="str">
        <f>【男子1年入力】!M44&amp;【男子1年入力】!N44</f>
        <v/>
      </c>
      <c r="O46" s="9" t="str">
        <f>【女子入力】!H44&amp;【女子入力】!I44</f>
        <v/>
      </c>
      <c r="P46" s="9" t="str">
        <f>【女子入力】!M44&amp;【女子入力】!N44</f>
        <v/>
      </c>
      <c r="Q46" s="9" t="str">
        <f>【女子1年入力】!H44&amp;【女子1年入力】!I44</f>
        <v/>
      </c>
      <c r="R46" s="9" t="str">
        <f>【女子1年入力】!M44&amp;【女子1年入力】!N44</f>
        <v/>
      </c>
    </row>
    <row r="47" spans="1:18" hidden="1" x14ac:dyDescent="0.2">
      <c r="A47" s="32" t="s">
        <v>129</v>
      </c>
      <c r="B47" s="39">
        <f>【男子入力】!H45</f>
        <v>0</v>
      </c>
      <c r="C47" s="39">
        <f>【男子入力】!M45</f>
        <v>0</v>
      </c>
      <c r="D47" s="40">
        <f>【男子1年入力】!H45</f>
        <v>0</v>
      </c>
      <c r="E47" s="40">
        <f>【男子1年入力】!M45</f>
        <v>0</v>
      </c>
      <c r="F47" s="97">
        <f>【女子入力】!H45</f>
        <v>0</v>
      </c>
      <c r="G47" s="97">
        <f>【女子入力】!M45</f>
        <v>0</v>
      </c>
      <c r="H47" s="38">
        <f>【女子1年入力】!H45</f>
        <v>0</v>
      </c>
      <c r="I47" s="38">
        <f>【女子1年入力】!M45</f>
        <v>0</v>
      </c>
      <c r="J47" s="8">
        <v>26</v>
      </c>
      <c r="K47" s="9" t="str">
        <f>【男子入力】!H45&amp;【男子入力】!I45</f>
        <v/>
      </c>
      <c r="L47" s="9" t="str">
        <f>【男子入力】!M45&amp;【男子入力】!N45</f>
        <v/>
      </c>
      <c r="M47" s="9" t="str">
        <f>【男子1年入力】!H45&amp;【男子1年入力】!I45</f>
        <v/>
      </c>
      <c r="N47" s="9" t="str">
        <f>【男子1年入力】!M45&amp;【男子1年入力】!N45</f>
        <v/>
      </c>
      <c r="O47" s="9" t="str">
        <f>【女子入力】!H45&amp;【女子入力】!I45</f>
        <v/>
      </c>
      <c r="P47" s="9" t="str">
        <f>【女子入力】!M45&amp;【女子入力】!N45</f>
        <v/>
      </c>
      <c r="Q47" s="9" t="str">
        <f>【女子1年入力】!H45&amp;【女子1年入力】!I45</f>
        <v/>
      </c>
      <c r="R47" s="9" t="str">
        <f>【女子1年入力】!M45&amp;【女子1年入力】!N45</f>
        <v/>
      </c>
    </row>
    <row r="48" spans="1:18" hidden="1" x14ac:dyDescent="0.2">
      <c r="A48" s="32" t="s">
        <v>130</v>
      </c>
      <c r="B48" s="39">
        <f>【男子入力】!H46</f>
        <v>0</v>
      </c>
      <c r="C48" s="39">
        <f>【男子入力】!M46</f>
        <v>0</v>
      </c>
      <c r="D48" s="40">
        <f>【男子1年入力】!H46</f>
        <v>0</v>
      </c>
      <c r="E48" s="40">
        <f>【男子1年入力】!M46</f>
        <v>0</v>
      </c>
      <c r="F48" s="97">
        <f>【女子入力】!H46</f>
        <v>0</v>
      </c>
      <c r="G48" s="97">
        <f>【女子入力】!M46</f>
        <v>0</v>
      </c>
      <c r="H48" s="38">
        <f>【女子1年入力】!H46</f>
        <v>0</v>
      </c>
      <c r="I48" s="38">
        <f>【女子1年入力】!M46</f>
        <v>0</v>
      </c>
      <c r="J48" s="8">
        <v>27</v>
      </c>
      <c r="K48" s="9" t="str">
        <f>【男子入力】!H46&amp;【男子入力】!I46</f>
        <v/>
      </c>
      <c r="L48" s="9" t="str">
        <f>【男子入力】!M46&amp;【男子入力】!N46</f>
        <v/>
      </c>
      <c r="M48" s="9" t="str">
        <f>【男子1年入力】!H46&amp;【男子1年入力】!I46</f>
        <v/>
      </c>
      <c r="N48" s="9" t="str">
        <f>【男子1年入力】!M46&amp;【男子1年入力】!N46</f>
        <v/>
      </c>
      <c r="O48" s="9" t="str">
        <f>【女子入力】!H46&amp;【女子入力】!I46</f>
        <v/>
      </c>
      <c r="P48" s="9" t="str">
        <f>【女子入力】!M46&amp;【女子入力】!N46</f>
        <v/>
      </c>
      <c r="Q48" s="9" t="str">
        <f>【女子1年入力】!H46&amp;【女子1年入力】!I46</f>
        <v/>
      </c>
      <c r="R48" s="9" t="str">
        <f>【女子1年入力】!M46&amp;【女子1年入力】!N46</f>
        <v/>
      </c>
    </row>
    <row r="49" spans="1:18" hidden="1" x14ac:dyDescent="0.2">
      <c r="A49" s="32" t="s">
        <v>131</v>
      </c>
      <c r="B49" s="39">
        <f>【男子入力】!H47</f>
        <v>0</v>
      </c>
      <c r="C49" s="39">
        <f>【男子入力】!M47</f>
        <v>0</v>
      </c>
      <c r="D49" s="40">
        <f>【男子1年入力】!H47</f>
        <v>0</v>
      </c>
      <c r="E49" s="40">
        <f>【男子1年入力】!M47</f>
        <v>0</v>
      </c>
      <c r="F49" s="97">
        <f>【女子入力】!H47</f>
        <v>0</v>
      </c>
      <c r="G49" s="97">
        <f>【女子入力】!M47</f>
        <v>0</v>
      </c>
      <c r="H49" s="38">
        <f>【女子1年入力】!H47</f>
        <v>0</v>
      </c>
      <c r="I49" s="38">
        <f>【女子1年入力】!M47</f>
        <v>0</v>
      </c>
      <c r="J49" s="8">
        <v>28</v>
      </c>
      <c r="K49" s="9" t="str">
        <f>【男子入力】!H47&amp;【男子入力】!I47</f>
        <v/>
      </c>
      <c r="L49" s="9" t="str">
        <f>【男子入力】!M47&amp;【男子入力】!N47</f>
        <v/>
      </c>
      <c r="M49" s="9" t="str">
        <f>【男子1年入力】!H47&amp;【男子1年入力】!I47</f>
        <v/>
      </c>
      <c r="N49" s="9" t="str">
        <f>【男子1年入力】!M47&amp;【男子1年入力】!N47</f>
        <v/>
      </c>
      <c r="O49" s="9" t="str">
        <f>【女子入力】!H47&amp;【女子入力】!I47</f>
        <v/>
      </c>
      <c r="P49" s="9" t="str">
        <f>【女子入力】!M47&amp;【女子入力】!N47</f>
        <v/>
      </c>
      <c r="Q49" s="9" t="str">
        <f>【女子1年入力】!H47&amp;【女子1年入力】!I47</f>
        <v/>
      </c>
      <c r="R49" s="9" t="str">
        <f>【女子1年入力】!M47&amp;【女子1年入力】!N47</f>
        <v/>
      </c>
    </row>
    <row r="50" spans="1:18" hidden="1" x14ac:dyDescent="0.2">
      <c r="A50" s="32" t="s">
        <v>132</v>
      </c>
      <c r="B50" s="39">
        <f>【男子入力】!H48</f>
        <v>0</v>
      </c>
      <c r="C50" s="39">
        <f>【男子入力】!M48</f>
        <v>0</v>
      </c>
      <c r="D50" s="40">
        <f>【男子1年入力】!H48</f>
        <v>0</v>
      </c>
      <c r="E50" s="40">
        <f>【男子1年入力】!M48</f>
        <v>0</v>
      </c>
      <c r="F50" s="97">
        <f>【女子入力】!H48</f>
        <v>0</v>
      </c>
      <c r="G50" s="97">
        <f>【女子入力】!M48</f>
        <v>0</v>
      </c>
      <c r="H50" s="38">
        <f>【女子1年入力】!H48</f>
        <v>0</v>
      </c>
      <c r="I50" s="38">
        <f>【女子1年入力】!M48</f>
        <v>0</v>
      </c>
      <c r="J50" s="8">
        <v>29</v>
      </c>
      <c r="K50" s="9" t="str">
        <f>【男子入力】!H48&amp;【男子入力】!I48</f>
        <v/>
      </c>
      <c r="L50" s="9" t="str">
        <f>【男子入力】!M48&amp;【男子入力】!N48</f>
        <v/>
      </c>
      <c r="M50" s="9" t="str">
        <f>【男子1年入力】!H48&amp;【男子1年入力】!I48</f>
        <v/>
      </c>
      <c r="N50" s="9" t="str">
        <f>【男子1年入力】!M48&amp;【男子1年入力】!N48</f>
        <v/>
      </c>
      <c r="O50" s="9" t="str">
        <f>【女子入力】!H48&amp;【女子入力】!I48</f>
        <v/>
      </c>
      <c r="P50" s="9" t="str">
        <f>【女子入力】!M48&amp;【女子入力】!N48</f>
        <v/>
      </c>
      <c r="Q50" s="9" t="str">
        <f>【女子1年入力】!H48&amp;【女子1年入力】!I48</f>
        <v/>
      </c>
      <c r="R50" s="9" t="str">
        <f>【女子1年入力】!M48&amp;【女子1年入力】!N48</f>
        <v/>
      </c>
    </row>
    <row r="51" spans="1:18" hidden="1" x14ac:dyDescent="0.2">
      <c r="A51" s="32" t="s">
        <v>133</v>
      </c>
      <c r="B51" s="39">
        <f>【男子入力】!H49</f>
        <v>0</v>
      </c>
      <c r="C51" s="39">
        <f>【男子入力】!M49</f>
        <v>0</v>
      </c>
      <c r="D51" s="40">
        <f>【男子1年入力】!H49</f>
        <v>0</v>
      </c>
      <c r="E51" s="40">
        <f>【男子1年入力】!M49</f>
        <v>0</v>
      </c>
      <c r="F51" s="97">
        <f>【女子入力】!H49</f>
        <v>0</v>
      </c>
      <c r="G51" s="97">
        <f>【女子入力】!M49</f>
        <v>0</v>
      </c>
      <c r="H51" s="38">
        <f>【女子1年入力】!H49</f>
        <v>0</v>
      </c>
      <c r="I51" s="38">
        <f>【女子1年入力】!M49</f>
        <v>0</v>
      </c>
      <c r="J51" s="8">
        <v>30</v>
      </c>
      <c r="K51" s="9" t="str">
        <f>【男子入力】!H49&amp;【男子入力】!I49</f>
        <v/>
      </c>
      <c r="L51" s="9" t="str">
        <f>【男子入力】!M49&amp;【男子入力】!N49</f>
        <v/>
      </c>
      <c r="M51" s="9" t="str">
        <f>【男子1年入力】!H49&amp;【男子1年入力】!I49</f>
        <v/>
      </c>
      <c r="N51" s="9" t="str">
        <f>【男子1年入力】!M49&amp;【男子1年入力】!N49</f>
        <v/>
      </c>
      <c r="O51" s="9" t="str">
        <f>【女子入力】!H49&amp;【女子入力】!I49</f>
        <v/>
      </c>
      <c r="P51" s="9" t="str">
        <f>【女子入力】!M49&amp;【女子入力】!N49</f>
        <v/>
      </c>
      <c r="Q51" s="9" t="str">
        <f>【女子1年入力】!H49&amp;【女子1年入力】!I49</f>
        <v/>
      </c>
      <c r="R51" s="9" t="str">
        <f>【女子1年入力】!M49&amp;【女子1年入力】!N49</f>
        <v/>
      </c>
    </row>
    <row r="52" spans="1:18" x14ac:dyDescent="0.2">
      <c r="A52" s="93"/>
      <c r="B52" s="94"/>
      <c r="C52" s="94"/>
      <c r="D52" s="95"/>
      <c r="E52" s="95"/>
      <c r="F52" s="94"/>
      <c r="G52" s="94"/>
      <c r="H52" s="96"/>
      <c r="I52" s="96"/>
    </row>
    <row r="53" spans="1:18" x14ac:dyDescent="0.2">
      <c r="A53" s="8">
        <v>1</v>
      </c>
      <c r="B53" s="8" t="str">
        <f>B22&amp;"・"&amp;C22&amp;"("&amp;$B$5&amp;")"</f>
        <v>那覇・浦添(○○)</v>
      </c>
      <c r="D53" s="8" t="str">
        <f>D22&amp;"・"&amp;E22&amp;"("&amp;$B$9&amp;")"</f>
        <v>那覇・浦添(○○)</v>
      </c>
      <c r="F53" s="8" t="str">
        <f>F22&amp;"・"&amp;G22&amp;"("&amp;$B$13&amp;")"</f>
        <v>浦添・那覇(○○)</v>
      </c>
      <c r="H53" s="8" t="str">
        <f>H22&amp;"・"&amp;I22&amp;"("&amp;$B$17&amp;")"</f>
        <v>浦添・那覇(○○)</v>
      </c>
    </row>
    <row r="54" spans="1:18" ht="13.5" customHeight="1" x14ac:dyDescent="0.2">
      <c r="A54" s="8">
        <v>2</v>
      </c>
      <c r="B54" s="8" t="str">
        <f t="shared" ref="B54:B62" si="0">B23&amp;"・"&amp;C23&amp;"("&amp;$B$5&amp;")"</f>
        <v>0・0(○○)</v>
      </c>
      <c r="D54" s="8" t="str">
        <f t="shared" ref="D54:D82" si="1">D23&amp;"・"&amp;E23&amp;"("&amp;$B$9&amp;")"</f>
        <v>0・0(○○)</v>
      </c>
      <c r="F54" s="8" t="str">
        <f t="shared" ref="F54:F62" si="2">F23&amp;"・"&amp;G23&amp;"("&amp;$B$13&amp;")"</f>
        <v>0・0(○○)</v>
      </c>
      <c r="H54" s="8" t="str">
        <f t="shared" ref="H54:H82" si="3">H23&amp;"・"&amp;I23&amp;"("&amp;$B$17&amp;")"</f>
        <v>0・0(○○)</v>
      </c>
    </row>
    <row r="55" spans="1:18" x14ac:dyDescent="0.2">
      <c r="A55" s="8">
        <v>3</v>
      </c>
      <c r="B55" s="8" t="str">
        <f t="shared" si="0"/>
        <v>0・0(○○)</v>
      </c>
      <c r="D55" s="8" t="str">
        <f t="shared" si="1"/>
        <v>0・0(○○)</v>
      </c>
      <c r="F55" s="8" t="str">
        <f t="shared" si="2"/>
        <v>0・0(○○)</v>
      </c>
      <c r="H55" s="8" t="str">
        <f t="shared" si="3"/>
        <v>0・0(○○)</v>
      </c>
    </row>
    <row r="56" spans="1:18" x14ac:dyDescent="0.2">
      <c r="A56" s="8">
        <v>4</v>
      </c>
      <c r="B56" s="8" t="str">
        <f t="shared" si="0"/>
        <v>0・0(○○)</v>
      </c>
      <c r="D56" s="8" t="str">
        <f t="shared" si="1"/>
        <v>0・0(○○)</v>
      </c>
      <c r="F56" s="8" t="str">
        <f t="shared" si="2"/>
        <v>0・0(○○)</v>
      </c>
      <c r="H56" s="8" t="str">
        <f t="shared" si="3"/>
        <v>0・0(○○)</v>
      </c>
    </row>
    <row r="57" spans="1:18" x14ac:dyDescent="0.2">
      <c r="A57" s="8">
        <v>5</v>
      </c>
      <c r="B57" s="8" t="str">
        <f t="shared" si="0"/>
        <v>0・0(○○)</v>
      </c>
      <c r="D57" s="8" t="str">
        <f t="shared" si="1"/>
        <v>0・0(○○)</v>
      </c>
      <c r="F57" s="8" t="str">
        <f t="shared" si="2"/>
        <v>0・0(○○)</v>
      </c>
      <c r="H57" s="8" t="str">
        <f t="shared" si="3"/>
        <v>0・0(○○)</v>
      </c>
    </row>
    <row r="58" spans="1:18" x14ac:dyDescent="0.2">
      <c r="A58" s="8">
        <v>6</v>
      </c>
      <c r="B58" s="8" t="str">
        <f t="shared" si="0"/>
        <v>0・0(○○)</v>
      </c>
      <c r="D58" s="8" t="str">
        <f t="shared" si="1"/>
        <v>0・0(○○)</v>
      </c>
      <c r="F58" s="8" t="str">
        <f t="shared" si="2"/>
        <v>0・0(○○)</v>
      </c>
      <c r="H58" s="8" t="str">
        <f t="shared" si="3"/>
        <v>0・0(○○)</v>
      </c>
    </row>
    <row r="59" spans="1:18" x14ac:dyDescent="0.2">
      <c r="A59" s="8">
        <v>7</v>
      </c>
      <c r="B59" s="8" t="str">
        <f t="shared" si="0"/>
        <v>0・0(○○)</v>
      </c>
      <c r="D59" s="8" t="str">
        <f t="shared" si="1"/>
        <v>0・0(○○)</v>
      </c>
      <c r="F59" s="8" t="str">
        <f t="shared" si="2"/>
        <v>0・0(○○)</v>
      </c>
      <c r="H59" s="8" t="str">
        <f t="shared" si="3"/>
        <v>0・0(○○)</v>
      </c>
    </row>
    <row r="60" spans="1:18" x14ac:dyDescent="0.2">
      <c r="A60" s="8">
        <v>8</v>
      </c>
      <c r="B60" s="8" t="str">
        <f t="shared" si="0"/>
        <v>0・0(○○)</v>
      </c>
      <c r="D60" s="8" t="str">
        <f t="shared" si="1"/>
        <v>0・0(○○)</v>
      </c>
      <c r="F60" s="8" t="str">
        <f t="shared" si="2"/>
        <v>0・0(○○)</v>
      </c>
      <c r="H60" s="8" t="str">
        <f t="shared" si="3"/>
        <v>0・0(○○)</v>
      </c>
    </row>
    <row r="61" spans="1:18" x14ac:dyDescent="0.2">
      <c r="A61" s="8">
        <v>9</v>
      </c>
      <c r="B61" s="8" t="str">
        <f t="shared" si="0"/>
        <v>0・0(○○)</v>
      </c>
      <c r="D61" s="8" t="str">
        <f t="shared" si="1"/>
        <v>0・0(○○)</v>
      </c>
      <c r="F61" s="8" t="str">
        <f t="shared" si="2"/>
        <v>0・0(○○)</v>
      </c>
      <c r="H61" s="8" t="str">
        <f t="shared" si="3"/>
        <v>0・0(○○)</v>
      </c>
    </row>
    <row r="62" spans="1:18" x14ac:dyDescent="0.2">
      <c r="A62" s="8">
        <v>10</v>
      </c>
      <c r="B62" s="8" t="str">
        <f t="shared" si="0"/>
        <v>0・0(○○)</v>
      </c>
      <c r="D62" s="8" t="str">
        <f t="shared" si="1"/>
        <v>0・0(○○)</v>
      </c>
      <c r="F62" s="8" t="str">
        <f t="shared" si="2"/>
        <v>0・0(○○)</v>
      </c>
      <c r="H62" s="8" t="str">
        <f t="shared" si="3"/>
        <v>0・0(○○)</v>
      </c>
    </row>
    <row r="63" spans="1:18" hidden="1" x14ac:dyDescent="0.2">
      <c r="A63" s="8">
        <v>11</v>
      </c>
      <c r="B63" s="8" t="str">
        <f t="shared" ref="B63:B82" si="4">B32&amp;"・"&amp;C32&amp;"("&amp;$B$5&amp;")"</f>
        <v>0・0(○○)</v>
      </c>
      <c r="D63" s="8" t="str">
        <f t="shared" si="1"/>
        <v>0・0(○○)</v>
      </c>
      <c r="F63" s="8" t="str">
        <f t="shared" ref="F63:F82" si="5">F32&amp;"・"&amp;G32&amp;"("&amp;$B$13&amp;")"</f>
        <v>0・0(○○)</v>
      </c>
      <c r="H63" s="8" t="str">
        <f t="shared" si="3"/>
        <v>0・0(○○)</v>
      </c>
    </row>
    <row r="64" spans="1:18" hidden="1" x14ac:dyDescent="0.2">
      <c r="A64" s="8">
        <v>12</v>
      </c>
      <c r="B64" s="8" t="str">
        <f t="shared" si="4"/>
        <v>0・0(○○)</v>
      </c>
      <c r="D64" s="8" t="str">
        <f t="shared" si="1"/>
        <v>0・0(○○)</v>
      </c>
      <c r="F64" s="8" t="str">
        <f t="shared" si="5"/>
        <v>0・0(○○)</v>
      </c>
      <c r="H64" s="8" t="str">
        <f t="shared" si="3"/>
        <v>0・0(○○)</v>
      </c>
    </row>
    <row r="65" spans="1:8" hidden="1" x14ac:dyDescent="0.2">
      <c r="A65" s="8">
        <v>13</v>
      </c>
      <c r="B65" s="8" t="str">
        <f t="shared" si="4"/>
        <v>0・0(○○)</v>
      </c>
      <c r="D65" s="8" t="str">
        <f t="shared" si="1"/>
        <v>0・0(○○)</v>
      </c>
      <c r="F65" s="8" t="str">
        <f t="shared" si="5"/>
        <v>0・0(○○)</v>
      </c>
      <c r="H65" s="8" t="str">
        <f t="shared" si="3"/>
        <v>0・0(○○)</v>
      </c>
    </row>
    <row r="66" spans="1:8" hidden="1" x14ac:dyDescent="0.2">
      <c r="A66" s="8">
        <v>14</v>
      </c>
      <c r="B66" s="8" t="str">
        <f t="shared" si="4"/>
        <v>0・0(○○)</v>
      </c>
      <c r="D66" s="8" t="str">
        <f t="shared" si="1"/>
        <v>0・0(○○)</v>
      </c>
      <c r="F66" s="8" t="str">
        <f t="shared" si="5"/>
        <v>0・0(○○)</v>
      </c>
      <c r="H66" s="8" t="str">
        <f t="shared" si="3"/>
        <v>0・0(○○)</v>
      </c>
    </row>
    <row r="67" spans="1:8" hidden="1" x14ac:dyDescent="0.2">
      <c r="A67" s="8">
        <v>15</v>
      </c>
      <c r="B67" s="8" t="str">
        <f t="shared" si="4"/>
        <v>0・0(○○)</v>
      </c>
      <c r="D67" s="8" t="str">
        <f t="shared" si="1"/>
        <v>0・0(○○)</v>
      </c>
      <c r="F67" s="8" t="str">
        <f t="shared" si="5"/>
        <v>0・0(○○)</v>
      </c>
      <c r="H67" s="8" t="str">
        <f t="shared" si="3"/>
        <v>0・0(○○)</v>
      </c>
    </row>
    <row r="68" spans="1:8" hidden="1" x14ac:dyDescent="0.2">
      <c r="A68" s="8">
        <v>16</v>
      </c>
      <c r="B68" s="8" t="str">
        <f t="shared" si="4"/>
        <v>0・0(○○)</v>
      </c>
      <c r="D68" s="8" t="str">
        <f t="shared" si="1"/>
        <v>0・0(○○)</v>
      </c>
      <c r="F68" s="8" t="str">
        <f t="shared" si="5"/>
        <v>0・0(○○)</v>
      </c>
      <c r="H68" s="8" t="str">
        <f t="shared" si="3"/>
        <v>0・0(○○)</v>
      </c>
    </row>
    <row r="69" spans="1:8" hidden="1" x14ac:dyDescent="0.2">
      <c r="A69" s="8">
        <v>17</v>
      </c>
      <c r="B69" s="8" t="str">
        <f t="shared" si="4"/>
        <v>0・0(○○)</v>
      </c>
      <c r="D69" s="8" t="str">
        <f t="shared" si="1"/>
        <v>0・0(○○)</v>
      </c>
      <c r="F69" s="8" t="str">
        <f t="shared" si="5"/>
        <v>0・0(○○)</v>
      </c>
      <c r="H69" s="8" t="str">
        <f t="shared" si="3"/>
        <v>0・0(○○)</v>
      </c>
    </row>
    <row r="70" spans="1:8" hidden="1" x14ac:dyDescent="0.2">
      <c r="A70" s="8">
        <v>18</v>
      </c>
      <c r="B70" s="8" t="str">
        <f t="shared" si="4"/>
        <v>0・0(○○)</v>
      </c>
      <c r="D70" s="8" t="str">
        <f t="shared" si="1"/>
        <v>0・0(○○)</v>
      </c>
      <c r="F70" s="8" t="str">
        <f t="shared" si="5"/>
        <v>0・0(○○)</v>
      </c>
      <c r="H70" s="8" t="str">
        <f t="shared" si="3"/>
        <v>0・0(○○)</v>
      </c>
    </row>
    <row r="71" spans="1:8" hidden="1" x14ac:dyDescent="0.2">
      <c r="A71" s="8">
        <v>19</v>
      </c>
      <c r="B71" s="8" t="str">
        <f t="shared" si="4"/>
        <v>0・0(○○)</v>
      </c>
      <c r="D71" s="8" t="str">
        <f t="shared" si="1"/>
        <v>0・0(○○)</v>
      </c>
      <c r="F71" s="8" t="str">
        <f t="shared" si="5"/>
        <v>0・0(○○)</v>
      </c>
      <c r="H71" s="8" t="str">
        <f t="shared" si="3"/>
        <v>0・0(○○)</v>
      </c>
    </row>
    <row r="72" spans="1:8" hidden="1" x14ac:dyDescent="0.2">
      <c r="A72" s="8">
        <v>20</v>
      </c>
      <c r="B72" s="8" t="str">
        <f t="shared" si="4"/>
        <v>0・0(○○)</v>
      </c>
      <c r="D72" s="8" t="str">
        <f t="shared" si="1"/>
        <v>0・0(○○)</v>
      </c>
      <c r="F72" s="8" t="str">
        <f t="shared" si="5"/>
        <v>0・0(○○)</v>
      </c>
      <c r="H72" s="8" t="str">
        <f t="shared" si="3"/>
        <v>0・0(○○)</v>
      </c>
    </row>
    <row r="73" spans="1:8" hidden="1" x14ac:dyDescent="0.2">
      <c r="A73" s="8">
        <v>21</v>
      </c>
      <c r="B73" s="8" t="str">
        <f t="shared" si="4"/>
        <v>0・0(○○)</v>
      </c>
      <c r="D73" s="8" t="str">
        <f t="shared" si="1"/>
        <v>0・0(○○)</v>
      </c>
      <c r="F73" s="8" t="str">
        <f t="shared" si="5"/>
        <v>0・0(○○)</v>
      </c>
      <c r="H73" s="8" t="str">
        <f t="shared" si="3"/>
        <v>0・0(○○)</v>
      </c>
    </row>
    <row r="74" spans="1:8" hidden="1" x14ac:dyDescent="0.2">
      <c r="A74" s="8">
        <v>22</v>
      </c>
      <c r="B74" s="8" t="str">
        <f t="shared" si="4"/>
        <v>0・0(○○)</v>
      </c>
      <c r="D74" s="8" t="str">
        <f t="shared" si="1"/>
        <v>0・0(○○)</v>
      </c>
      <c r="F74" s="8" t="str">
        <f t="shared" si="5"/>
        <v>0・0(○○)</v>
      </c>
      <c r="H74" s="8" t="str">
        <f t="shared" si="3"/>
        <v>0・0(○○)</v>
      </c>
    </row>
    <row r="75" spans="1:8" hidden="1" x14ac:dyDescent="0.2">
      <c r="A75" s="8">
        <v>23</v>
      </c>
      <c r="B75" s="8" t="str">
        <f t="shared" si="4"/>
        <v>0・0(○○)</v>
      </c>
      <c r="D75" s="8" t="str">
        <f t="shared" si="1"/>
        <v>0・0(○○)</v>
      </c>
      <c r="F75" s="8" t="str">
        <f t="shared" si="5"/>
        <v>0・0(○○)</v>
      </c>
      <c r="H75" s="8" t="str">
        <f t="shared" si="3"/>
        <v>0・0(○○)</v>
      </c>
    </row>
    <row r="76" spans="1:8" hidden="1" x14ac:dyDescent="0.2">
      <c r="A76" s="8">
        <v>24</v>
      </c>
      <c r="B76" s="8" t="str">
        <f t="shared" si="4"/>
        <v>0・0(○○)</v>
      </c>
      <c r="D76" s="8" t="str">
        <f t="shared" si="1"/>
        <v>0・0(○○)</v>
      </c>
      <c r="F76" s="8" t="str">
        <f t="shared" si="5"/>
        <v>0・0(○○)</v>
      </c>
      <c r="H76" s="8" t="str">
        <f t="shared" si="3"/>
        <v>0・0(○○)</v>
      </c>
    </row>
    <row r="77" spans="1:8" hidden="1" x14ac:dyDescent="0.2">
      <c r="A77" s="8">
        <v>25</v>
      </c>
      <c r="B77" s="8" t="str">
        <f t="shared" si="4"/>
        <v>0・0(○○)</v>
      </c>
      <c r="D77" s="8" t="str">
        <f t="shared" si="1"/>
        <v>0・0(○○)</v>
      </c>
      <c r="F77" s="8" t="str">
        <f t="shared" si="5"/>
        <v>0・0(○○)</v>
      </c>
      <c r="H77" s="8" t="str">
        <f t="shared" si="3"/>
        <v>0・0(○○)</v>
      </c>
    </row>
    <row r="78" spans="1:8" hidden="1" x14ac:dyDescent="0.2">
      <c r="A78" s="8">
        <v>26</v>
      </c>
      <c r="B78" s="8" t="str">
        <f t="shared" si="4"/>
        <v>0・0(○○)</v>
      </c>
      <c r="D78" s="8" t="str">
        <f t="shared" si="1"/>
        <v>0・0(○○)</v>
      </c>
      <c r="F78" s="8" t="str">
        <f t="shared" si="5"/>
        <v>0・0(○○)</v>
      </c>
      <c r="H78" s="8" t="str">
        <f t="shared" si="3"/>
        <v>0・0(○○)</v>
      </c>
    </row>
    <row r="79" spans="1:8" hidden="1" x14ac:dyDescent="0.2">
      <c r="A79" s="8">
        <v>27</v>
      </c>
      <c r="B79" s="8" t="str">
        <f t="shared" si="4"/>
        <v>0・0(○○)</v>
      </c>
      <c r="D79" s="8" t="str">
        <f t="shared" si="1"/>
        <v>0・0(○○)</v>
      </c>
      <c r="F79" s="8" t="str">
        <f t="shared" si="5"/>
        <v>0・0(○○)</v>
      </c>
      <c r="H79" s="8" t="str">
        <f t="shared" si="3"/>
        <v>0・0(○○)</v>
      </c>
    </row>
    <row r="80" spans="1:8" hidden="1" x14ac:dyDescent="0.2">
      <c r="A80" s="8">
        <v>28</v>
      </c>
      <c r="B80" s="8" t="str">
        <f t="shared" si="4"/>
        <v>0・0(○○)</v>
      </c>
      <c r="D80" s="8" t="str">
        <f t="shared" si="1"/>
        <v>0・0(○○)</v>
      </c>
      <c r="F80" s="8" t="str">
        <f t="shared" si="5"/>
        <v>0・0(○○)</v>
      </c>
      <c r="H80" s="8" t="str">
        <f t="shared" si="3"/>
        <v>0・0(○○)</v>
      </c>
    </row>
    <row r="81" spans="1:8" hidden="1" x14ac:dyDescent="0.2">
      <c r="A81" s="8">
        <v>29</v>
      </c>
      <c r="B81" s="8" t="str">
        <f t="shared" si="4"/>
        <v>0・0(○○)</v>
      </c>
      <c r="D81" s="8" t="str">
        <f t="shared" si="1"/>
        <v>0・0(○○)</v>
      </c>
      <c r="F81" s="8" t="str">
        <f t="shared" si="5"/>
        <v>0・0(○○)</v>
      </c>
      <c r="H81" s="8" t="str">
        <f t="shared" si="3"/>
        <v>0・0(○○)</v>
      </c>
    </row>
    <row r="82" spans="1:8" hidden="1" x14ac:dyDescent="0.2">
      <c r="A82" s="8">
        <v>30</v>
      </c>
      <c r="B82" s="8" t="str">
        <f t="shared" si="4"/>
        <v>0・0(○○)</v>
      </c>
      <c r="D82" s="8" t="str">
        <f t="shared" si="1"/>
        <v>0・0(○○)</v>
      </c>
      <c r="F82" s="8" t="str">
        <f t="shared" si="5"/>
        <v>0・0(○○)</v>
      </c>
      <c r="H82" s="8" t="str">
        <f t="shared" si="3"/>
        <v>0・0(○○)</v>
      </c>
    </row>
    <row r="83" spans="1:8" x14ac:dyDescent="0.2">
      <c r="D83" s="8"/>
    </row>
  </sheetData>
  <mergeCells count="30">
    <mergeCell ref="A20:A21"/>
    <mergeCell ref="A12:A14"/>
    <mergeCell ref="A16:A18"/>
    <mergeCell ref="H21:I21"/>
    <mergeCell ref="H20:I20"/>
    <mergeCell ref="B20:C20"/>
    <mergeCell ref="B21:C21"/>
    <mergeCell ref="D21:E21"/>
    <mergeCell ref="D20:E20"/>
    <mergeCell ref="F20:G20"/>
    <mergeCell ref="F21:G21"/>
    <mergeCell ref="E16:H16"/>
    <mergeCell ref="B17:B18"/>
    <mergeCell ref="C17:C18"/>
    <mergeCell ref="C13:C14"/>
    <mergeCell ref="B13:B14"/>
    <mergeCell ref="A1:A2"/>
    <mergeCell ref="E12:H12"/>
    <mergeCell ref="E4:H4"/>
    <mergeCell ref="B5:B6"/>
    <mergeCell ref="C5:C6"/>
    <mergeCell ref="E8:H8"/>
    <mergeCell ref="B9:B10"/>
    <mergeCell ref="C9:C10"/>
    <mergeCell ref="D17:D18"/>
    <mergeCell ref="D13:D14"/>
    <mergeCell ref="D9:D10"/>
    <mergeCell ref="D5:D6"/>
    <mergeCell ref="A4:A6"/>
    <mergeCell ref="A8:A10"/>
  </mergeCells>
  <phoneticPr fontId="1"/>
  <pageMargins left="0.78700000000000003" right="0.78700000000000003" top="0.98399999999999999" bottom="0.98399999999999999" header="0.51200000000000001" footer="0.51200000000000001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37"/>
  <sheetViews>
    <sheetView view="pageBreakPreview" zoomScaleNormal="100" zoomScaleSheetLayoutView="100" workbookViewId="0">
      <selection activeCell="A4" sqref="A4"/>
    </sheetView>
  </sheetViews>
  <sheetFormatPr defaultColWidth="8.88671875" defaultRowHeight="13.2" x14ac:dyDescent="0.2"/>
  <cols>
    <col min="1" max="1" width="6.44140625" style="11" customWidth="1"/>
    <col min="2" max="2" width="8.88671875" style="11" customWidth="1"/>
    <col min="3" max="3" width="11.109375" style="11" customWidth="1"/>
    <col min="4" max="5" width="8.88671875" style="11" customWidth="1"/>
    <col min="6" max="6" width="6.109375" style="11" customWidth="1"/>
    <col min="7" max="7" width="8.88671875" style="11" customWidth="1"/>
    <col min="8" max="8" width="11.109375" style="11" customWidth="1"/>
    <col min="9" max="16384" width="8.88671875" style="11"/>
  </cols>
  <sheetData>
    <row r="1" spans="1:10" ht="4.95" customHeight="1" x14ac:dyDescent="0.2"/>
    <row r="2" spans="1:10" ht="4.95" customHeight="1" x14ac:dyDescent="0.2"/>
    <row r="3" spans="1:10" ht="52.95" customHeight="1" x14ac:dyDescent="0.2">
      <c r="A3" s="208" t="s">
        <v>161</v>
      </c>
      <c r="B3" s="209"/>
      <c r="C3" s="209"/>
      <c r="D3" s="209"/>
      <c r="E3" s="209"/>
      <c r="F3" s="209"/>
      <c r="G3" s="209"/>
      <c r="H3" s="209"/>
      <c r="I3" s="209"/>
      <c r="J3" s="209"/>
    </row>
    <row r="5" spans="1:10" ht="33" x14ac:dyDescent="0.2">
      <c r="A5" s="210" t="s">
        <v>27</v>
      </c>
      <c r="B5" s="210"/>
      <c r="C5" s="210"/>
      <c r="D5" s="210"/>
      <c r="E5" s="210"/>
      <c r="F5" s="210"/>
      <c r="G5" s="210"/>
      <c r="H5" s="210"/>
      <c r="I5" s="210"/>
      <c r="J5" s="210"/>
    </row>
    <row r="7" spans="1:10" x14ac:dyDescent="0.2">
      <c r="J7" s="15" t="s">
        <v>160</v>
      </c>
    </row>
    <row r="9" spans="1:10" x14ac:dyDescent="0.2">
      <c r="A9" s="11" t="s">
        <v>50</v>
      </c>
    </row>
    <row r="10" spans="1:10" ht="9.6" customHeight="1" x14ac:dyDescent="0.2"/>
    <row r="11" spans="1:10" ht="9.6" customHeight="1" x14ac:dyDescent="0.2"/>
    <row r="12" spans="1:10" ht="9.6" customHeight="1" x14ac:dyDescent="0.2"/>
    <row r="13" spans="1:10" ht="19.2" x14ac:dyDescent="0.2">
      <c r="A13" s="209" t="s">
        <v>28</v>
      </c>
      <c r="B13" s="209"/>
      <c r="C13" s="209"/>
      <c r="D13" s="209"/>
      <c r="E13" s="209"/>
      <c r="F13" s="209"/>
      <c r="G13" s="209"/>
      <c r="H13" s="209"/>
      <c r="I13" s="209"/>
      <c r="J13" s="209"/>
    </row>
    <row r="14" spans="1:10" ht="9.6" customHeight="1" x14ac:dyDescent="0.2"/>
    <row r="15" spans="1:10" ht="9.6" customHeight="1" x14ac:dyDescent="0.2"/>
    <row r="16" spans="1:10" s="12" customFormat="1" ht="45" customHeight="1" x14ac:dyDescent="0.2">
      <c r="B16" s="13" t="s">
        <v>32</v>
      </c>
      <c r="C16" s="12" t="s">
        <v>36</v>
      </c>
    </row>
    <row r="17" spans="1:10" s="12" customFormat="1" ht="45" customHeight="1" x14ac:dyDescent="0.2">
      <c r="B17" s="13" t="s">
        <v>33</v>
      </c>
      <c r="C17" s="12" t="s">
        <v>34</v>
      </c>
    </row>
    <row r="18" spans="1:10" s="12" customFormat="1" ht="45" customHeight="1" x14ac:dyDescent="0.2">
      <c r="B18" s="13"/>
      <c r="C18" s="12" t="s">
        <v>35</v>
      </c>
    </row>
    <row r="19" spans="1:10" x14ac:dyDescent="0.2">
      <c r="C19" s="11" t="s">
        <v>37</v>
      </c>
    </row>
    <row r="22" spans="1:10" ht="26.25" customHeight="1" x14ac:dyDescent="0.2">
      <c r="B22" s="205" t="s">
        <v>10</v>
      </c>
      <c r="C22" s="211"/>
      <c r="D22" s="211"/>
      <c r="E22" s="212"/>
      <c r="G22" s="205" t="s">
        <v>29</v>
      </c>
      <c r="H22" s="206"/>
      <c r="I22" s="206"/>
      <c r="J22" s="207"/>
    </row>
    <row r="23" spans="1:10" x14ac:dyDescent="0.2">
      <c r="A23" s="204"/>
      <c r="B23" s="28" t="s">
        <v>40</v>
      </c>
      <c r="C23" s="20"/>
      <c r="D23" s="21"/>
      <c r="E23" s="24" t="s">
        <v>39</v>
      </c>
      <c r="F23" s="19"/>
      <c r="G23" s="28" t="s">
        <v>40</v>
      </c>
      <c r="H23" s="20"/>
      <c r="I23" s="23"/>
      <c r="J23" s="24" t="s">
        <v>39</v>
      </c>
    </row>
    <row r="24" spans="1:10" ht="46.5" customHeight="1" x14ac:dyDescent="0.2">
      <c r="A24" s="204"/>
      <c r="B24" s="29"/>
      <c r="C24" s="16"/>
      <c r="D24" s="22"/>
      <c r="E24" s="17" t="s">
        <v>38</v>
      </c>
      <c r="F24" s="26" t="s">
        <v>41</v>
      </c>
      <c r="G24" s="29"/>
      <c r="H24" s="16"/>
      <c r="I24" s="22"/>
      <c r="J24" s="17" t="s">
        <v>38</v>
      </c>
    </row>
    <row r="25" spans="1:10" ht="13.5" customHeight="1" x14ac:dyDescent="0.2">
      <c r="A25" s="204"/>
      <c r="B25" s="28" t="s">
        <v>40</v>
      </c>
      <c r="C25" s="20"/>
      <c r="D25" s="23"/>
      <c r="E25" s="24" t="s">
        <v>39</v>
      </c>
      <c r="F25" s="27"/>
      <c r="G25" s="28" t="s">
        <v>40</v>
      </c>
      <c r="H25" s="20"/>
      <c r="I25" s="23"/>
      <c r="J25" s="24" t="s">
        <v>39</v>
      </c>
    </row>
    <row r="26" spans="1:10" ht="46.5" customHeight="1" x14ac:dyDescent="0.2">
      <c r="A26" s="204"/>
      <c r="B26" s="29"/>
      <c r="C26" s="16"/>
      <c r="D26" s="22"/>
      <c r="E26" s="25" t="s">
        <v>38</v>
      </c>
      <c r="F26" s="27" t="s">
        <v>41</v>
      </c>
      <c r="G26" s="29"/>
      <c r="H26" s="16"/>
      <c r="I26" s="22"/>
      <c r="J26" s="17" t="s">
        <v>38</v>
      </c>
    </row>
    <row r="27" spans="1:10" ht="13.5" customHeight="1" x14ac:dyDescent="0.2">
      <c r="A27" s="204"/>
      <c r="B27" s="28" t="s">
        <v>40</v>
      </c>
      <c r="C27" s="20"/>
      <c r="D27" s="23"/>
      <c r="E27" s="24" t="s">
        <v>39</v>
      </c>
      <c r="F27" s="27"/>
      <c r="G27" s="28" t="s">
        <v>40</v>
      </c>
      <c r="H27" s="20"/>
      <c r="I27" s="23"/>
      <c r="J27" s="24" t="s">
        <v>39</v>
      </c>
    </row>
    <row r="28" spans="1:10" ht="46.5" customHeight="1" x14ac:dyDescent="0.2">
      <c r="A28" s="204"/>
      <c r="B28" s="29"/>
      <c r="C28" s="16"/>
      <c r="D28" s="22"/>
      <c r="E28" s="17" t="s">
        <v>38</v>
      </c>
      <c r="F28" s="27" t="s">
        <v>41</v>
      </c>
      <c r="G28" s="29"/>
      <c r="H28" s="16"/>
      <c r="I28" s="22"/>
      <c r="J28" s="17" t="s">
        <v>38</v>
      </c>
    </row>
    <row r="29" spans="1:10" ht="13.5" customHeight="1" x14ac:dyDescent="0.2">
      <c r="A29" s="204"/>
      <c r="B29" s="28" t="s">
        <v>40</v>
      </c>
      <c r="C29" s="20"/>
      <c r="D29" s="23"/>
      <c r="E29" s="24" t="s">
        <v>39</v>
      </c>
      <c r="F29" s="27"/>
      <c r="G29" s="28" t="s">
        <v>40</v>
      </c>
      <c r="H29" s="20"/>
      <c r="I29" s="23"/>
      <c r="J29" s="24" t="s">
        <v>39</v>
      </c>
    </row>
    <row r="30" spans="1:10" ht="46.5" customHeight="1" x14ac:dyDescent="0.2">
      <c r="A30" s="204"/>
      <c r="B30" s="18"/>
      <c r="C30" s="16"/>
      <c r="D30" s="22"/>
      <c r="E30" s="17" t="s">
        <v>38</v>
      </c>
      <c r="F30" s="27" t="s">
        <v>41</v>
      </c>
      <c r="G30" s="18"/>
      <c r="H30" s="16"/>
      <c r="I30" s="22"/>
      <c r="J30" s="17" t="s">
        <v>38</v>
      </c>
    </row>
    <row r="31" spans="1:10" x14ac:dyDescent="0.2">
      <c r="C31" s="14"/>
    </row>
    <row r="34" spans="7:10" x14ac:dyDescent="0.2">
      <c r="G34" s="202" t="s">
        <v>30</v>
      </c>
      <c r="H34" s="202"/>
      <c r="I34" s="202"/>
      <c r="J34" s="202"/>
    </row>
    <row r="35" spans="7:10" x14ac:dyDescent="0.2">
      <c r="G35" s="203"/>
      <c r="H35" s="203"/>
      <c r="I35" s="203"/>
      <c r="J35" s="203"/>
    </row>
    <row r="36" spans="7:10" x14ac:dyDescent="0.2">
      <c r="G36" s="202" t="s">
        <v>31</v>
      </c>
      <c r="H36" s="202"/>
      <c r="I36" s="202"/>
      <c r="J36" s="202"/>
    </row>
    <row r="37" spans="7:10" x14ac:dyDescent="0.2">
      <c r="G37" s="203"/>
      <c r="H37" s="203"/>
      <c r="I37" s="203"/>
      <c r="J37" s="203"/>
    </row>
  </sheetData>
  <mergeCells count="11">
    <mergeCell ref="G22:J22"/>
    <mergeCell ref="A3:J3"/>
    <mergeCell ref="A5:J5"/>
    <mergeCell ref="A13:J13"/>
    <mergeCell ref="B22:E22"/>
    <mergeCell ref="G34:J35"/>
    <mergeCell ref="G36:J37"/>
    <mergeCell ref="A23:A24"/>
    <mergeCell ref="A25:A26"/>
    <mergeCell ref="A27:A28"/>
    <mergeCell ref="A29:A30"/>
  </mergeCells>
  <phoneticPr fontId="1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30"/>
  <sheetViews>
    <sheetView showGridLines="0" view="pageBreakPreview" zoomScale="70" zoomScaleNormal="50" zoomScaleSheetLayoutView="70" workbookViewId="0">
      <selection activeCell="A25" sqref="A25:C25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32" t="str">
        <f>"【"&amp;【男子入力】!C2&amp;" 】"</f>
        <v>【　　　第６３回那覇地区中学校夏季ソフトテニス競技大会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74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【男子入力】!C4</f>
        <v>○○</v>
      </c>
      <c r="D4" s="164" t="s">
        <v>11</v>
      </c>
      <c r="E4" s="165"/>
      <c r="F4" s="154" t="str">
        <f>"電話番号→　"&amp;【男子入力】!E4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"&amp;【男子入力】!E5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【男子入力】!C11</f>
        <v>○○○　○○</v>
      </c>
      <c r="D6" s="115"/>
      <c r="E6" s="137"/>
      <c r="F6" s="139" t="str">
        <f>"携帯番号→　"&amp;【男子入力】!E11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19.8" customHeight="1" x14ac:dyDescent="0.2">
      <c r="A8" s="145" t="s">
        <v>3</v>
      </c>
      <c r="B8" s="146"/>
      <c r="C8" s="114" t="str">
        <f>IF(【男子入力】!C12="","",【男子入力】!C12)</f>
        <v>○○　○○○</v>
      </c>
      <c r="D8" s="115"/>
      <c r="E8" s="115"/>
      <c r="F8" s="118" t="str">
        <f>IF(【男子入力】!D12="","","（"&amp;【男子入力】!D12&amp;"）")</f>
        <v>（教　員）</v>
      </c>
      <c r="G8" s="118"/>
      <c r="H8" s="119"/>
    </row>
    <row r="9" spans="1:17" ht="19.8" customHeight="1" x14ac:dyDescent="0.2">
      <c r="A9" s="147"/>
      <c r="B9" s="148"/>
      <c r="C9" s="116"/>
      <c r="D9" s="117"/>
      <c r="E9" s="117"/>
      <c r="F9" s="120"/>
      <c r="G9" s="120"/>
      <c r="H9" s="121"/>
    </row>
    <row r="10" spans="1:17" ht="16.2" customHeight="1" x14ac:dyDescent="0.2">
      <c r="A10" s="1"/>
      <c r="B10" s="1"/>
      <c r="C10" s="122" t="s">
        <v>42</v>
      </c>
      <c r="D10" s="122"/>
      <c r="E10" s="122"/>
      <c r="F10" s="122"/>
      <c r="G10" s="122"/>
      <c r="H10" s="122"/>
    </row>
    <row r="11" spans="1:17" ht="27" customHeight="1" x14ac:dyDescent="0.2">
      <c r="A11" s="157" t="s">
        <v>14</v>
      </c>
      <c r="B11" s="157"/>
      <c r="C11" s="157"/>
      <c r="D11" s="157"/>
      <c r="E11" s="157"/>
      <c r="F11" s="157"/>
      <c r="G11" s="158"/>
      <c r="H11" s="158"/>
    </row>
    <row r="12" spans="1:17" ht="30" customHeight="1" x14ac:dyDescent="0.2">
      <c r="A12" s="159" t="s">
        <v>73</v>
      </c>
      <c r="B12" s="159"/>
      <c r="C12" s="159"/>
      <c r="D12" s="159"/>
      <c r="E12" s="159"/>
      <c r="F12" s="159"/>
      <c r="G12" s="160"/>
      <c r="H12" s="160"/>
    </row>
    <row r="13" spans="1:17" ht="36.75" customHeight="1" x14ac:dyDescent="0.2">
      <c r="A13" s="131"/>
      <c r="B13" s="131"/>
      <c r="C13" s="149" t="s">
        <v>4</v>
      </c>
      <c r="D13" s="150"/>
      <c r="E13" s="150"/>
      <c r="F13" s="150"/>
      <c r="G13" s="150"/>
      <c r="H13" s="151"/>
      <c r="K13" s="131"/>
      <c r="L13" s="149" t="s">
        <v>83</v>
      </c>
      <c r="M13" s="150"/>
      <c r="N13" s="150"/>
      <c r="O13" s="150"/>
      <c r="P13" s="150"/>
      <c r="Q13" s="151"/>
    </row>
    <row r="14" spans="1:17" ht="36.75" customHeight="1" x14ac:dyDescent="0.2">
      <c r="A14" s="131"/>
      <c r="B14" s="131"/>
      <c r="C14" s="152" t="s">
        <v>5</v>
      </c>
      <c r="D14" s="153"/>
      <c r="E14" s="2" t="s">
        <v>1</v>
      </c>
      <c r="F14" s="152" t="s">
        <v>6</v>
      </c>
      <c r="G14" s="153"/>
      <c r="H14" s="2" t="s">
        <v>1</v>
      </c>
      <c r="K14" s="131"/>
      <c r="L14" s="152" t="s">
        <v>5</v>
      </c>
      <c r="M14" s="153"/>
      <c r="N14" s="2" t="s">
        <v>1</v>
      </c>
      <c r="O14" s="152" t="s">
        <v>6</v>
      </c>
      <c r="P14" s="153"/>
      <c r="Q14" s="2" t="s">
        <v>1</v>
      </c>
    </row>
    <row r="15" spans="1:17" ht="18" customHeight="1" x14ac:dyDescent="0.2">
      <c r="A15" s="127">
        <v>1</v>
      </c>
      <c r="B15" s="128"/>
      <c r="C15" s="57" t="str">
        <f>IF(VLOOKUP($A15,【男子入力】!$G$12:$Q$15,L15,FALSE)=0,"",VLOOKUP($A15,【男子入力】!$G$12:$Q$15,L15,FALSE))</f>
        <v>なは</v>
      </c>
      <c r="D15" s="58" t="str">
        <f>IF(VLOOKUP($A15,【男子入力】!$G$12:$Q$15,M15,FALSE)=0,"",VLOOKUP($A15,【男子入力】!$G$12:$Q$15,M15,FALSE))</f>
        <v>たろう</v>
      </c>
      <c r="E15" s="7"/>
      <c r="F15" s="57" t="str">
        <f>IF(VLOOKUP($A15,【男子入力】!$G$12:$Q$15,O15,FALSE)=0,"",VLOOKUP($A15,【男子入力】!$G$12:$Q$15,O15,FALSE))</f>
        <v>うらそえ</v>
      </c>
      <c r="G15" s="58" t="str">
        <f>IF(VLOOKUP($A15,【男子入力】!$G$12:$Q$15,P15,FALSE)=0,"",VLOOKUP($A15,【男子入力】!$G$12:$Q$15,P15,FALSE))</f>
        <v>いちろう</v>
      </c>
      <c r="H15" s="7"/>
      <c r="K15" s="127">
        <v>1</v>
      </c>
      <c r="L15" s="66">
        <v>4</v>
      </c>
      <c r="M15" s="67">
        <v>5</v>
      </c>
      <c r="N15" s="65"/>
      <c r="O15" s="66">
        <v>9</v>
      </c>
      <c r="P15" s="67">
        <v>10</v>
      </c>
      <c r="Q15" s="65"/>
    </row>
    <row r="16" spans="1:17" ht="40.5" customHeight="1" x14ac:dyDescent="0.2">
      <c r="A16" s="129"/>
      <c r="B16" s="130"/>
      <c r="C16" s="61" t="str">
        <f>IF(VLOOKUP($A15,【男子入力】!$G$12:$Q$15,L16,FALSE)=0,"",VLOOKUP($A15,【男子入力】!$G$12:$Q$15,L16,FALSE))</f>
        <v>那覇</v>
      </c>
      <c r="D16" s="59" t="str">
        <f>IF(VLOOKUP($A15,【男子入力】!$G$12:$Q$15,M16,FALSE)=0,"",VLOOKUP($A15,【男子入力】!$G$12:$Q$15,M16,FALSE))</f>
        <v>太郎</v>
      </c>
      <c r="E16" s="56">
        <f>IF(VLOOKUP($A15,【男子入力】!$G$12:$Q$15,N16,FALSE)=0,"",VLOOKUP($A15,【男子入力】!$G$12:$Q$15,N16,FALSE))</f>
        <v>3</v>
      </c>
      <c r="F16" s="60" t="str">
        <f>IF(VLOOKUP($A15,【男子入力】!$G$12:$Q$15,O16,FALSE)=0,"",VLOOKUP($A15,【男子入力】!$G$12:$Q$15,O16,FALSE))</f>
        <v>浦添</v>
      </c>
      <c r="G16" s="59" t="str">
        <f>IF(VLOOKUP($A15,【男子入力】!$G$12:$Q$15,P16,FALSE)=0,"",VLOOKUP($A15,【男子入力】!$G$12:$Q$15,P16,FALSE))</f>
        <v>一郎</v>
      </c>
      <c r="H16" s="56">
        <f>IF(VLOOKUP($A15,【男子入力】!$G$12:$Q$15,Q16,FALSE)=0,"",VLOOKUP($A15,【男子入力】!$G$12:$Q$15,Q16,FALSE))</f>
        <v>3</v>
      </c>
      <c r="K16" s="129"/>
      <c r="L16" s="68">
        <v>2</v>
      </c>
      <c r="M16" s="69">
        <v>3</v>
      </c>
      <c r="N16" s="56">
        <v>6</v>
      </c>
      <c r="O16" s="70">
        <v>7</v>
      </c>
      <c r="P16" s="69">
        <v>8</v>
      </c>
      <c r="Q16" s="56">
        <v>11</v>
      </c>
    </row>
    <row r="17" spans="1:17" ht="18" customHeight="1" x14ac:dyDescent="0.2">
      <c r="A17" s="127">
        <v>2</v>
      </c>
      <c r="B17" s="128"/>
      <c r="C17" s="57" t="str">
        <f>IF(VLOOKUP($A17,【男子入力】!$G$12:$Q$15,L17,FALSE)=0,"",VLOOKUP($A17,【男子入力】!$G$12:$Q$15,L17,FALSE))</f>
        <v/>
      </c>
      <c r="D17" s="58" t="str">
        <f>IF(VLOOKUP($A17,【男子入力】!$G$12:$Q$15,M17,FALSE)=0,"",VLOOKUP($A17,【男子入力】!$G$12:$Q$15,M17,FALSE))</f>
        <v/>
      </c>
      <c r="E17" s="7"/>
      <c r="F17" s="57" t="str">
        <f>IF(VLOOKUP($A17,【男子入力】!$G$12:$Q$15,O17,FALSE)=0,"",VLOOKUP($A17,【男子入力】!$G$12:$Q$15,O17,FALSE))</f>
        <v/>
      </c>
      <c r="G17" s="58" t="str">
        <f>IF(VLOOKUP($A17,【男子入力】!$G$12:$Q$15,P17,FALSE)=0,"",VLOOKUP($A17,【男子入力】!$G$12:$Q$15,P17,FALSE))</f>
        <v/>
      </c>
      <c r="H17" s="7"/>
      <c r="K17" s="127">
        <v>2</v>
      </c>
      <c r="L17" s="66">
        <f>L15</f>
        <v>4</v>
      </c>
      <c r="M17" s="67">
        <f>M15</f>
        <v>5</v>
      </c>
      <c r="N17" s="65"/>
      <c r="O17" s="66">
        <f t="shared" ref="O17:P17" si="0">O15</f>
        <v>9</v>
      </c>
      <c r="P17" s="67">
        <f t="shared" si="0"/>
        <v>10</v>
      </c>
      <c r="Q17" s="65"/>
    </row>
    <row r="18" spans="1:17" ht="40.5" customHeight="1" x14ac:dyDescent="0.2">
      <c r="A18" s="129"/>
      <c r="B18" s="130"/>
      <c r="C18" s="61" t="str">
        <f>IF(VLOOKUP($A17,【男子入力】!$G$12:$Q$15,L18,FALSE)=0,"",VLOOKUP($A17,【男子入力】!$G$12:$Q$15,L18,FALSE))</f>
        <v/>
      </c>
      <c r="D18" s="59" t="str">
        <f>IF(VLOOKUP($A17,【男子入力】!$G$12:$Q$15,M18,FALSE)=0,"",VLOOKUP($A17,【男子入力】!$G$12:$Q$15,M18,FALSE))</f>
        <v/>
      </c>
      <c r="E18" s="56" t="str">
        <f>IF(VLOOKUP($A17,【男子入力】!$G$12:$Q$15,N18,FALSE)=0,"",VLOOKUP($A17,【男子入力】!$G$12:$Q$15,N18,FALSE))</f>
        <v/>
      </c>
      <c r="F18" s="60" t="str">
        <f>IF(VLOOKUP($A17,【男子入力】!$G$12:$Q$15,O18,FALSE)=0,"",VLOOKUP($A17,【男子入力】!$G$12:$Q$15,O18,FALSE))</f>
        <v/>
      </c>
      <c r="G18" s="59" t="str">
        <f>IF(VLOOKUP($A17,【男子入力】!$G$12:$Q$15,P18,FALSE)=0,"",VLOOKUP($A17,【男子入力】!$G$12:$Q$15,P18,FALSE))</f>
        <v/>
      </c>
      <c r="H18" s="56" t="str">
        <f>IF(VLOOKUP($A17,【男子入力】!$G$12:$Q$15,Q18,FALSE)=0,"",VLOOKUP($A17,【男子入力】!$G$12:$Q$15,Q18,FALSE))</f>
        <v/>
      </c>
      <c r="K18" s="129"/>
      <c r="L18" s="68">
        <f t="shared" ref="L18:Q18" si="1">L16</f>
        <v>2</v>
      </c>
      <c r="M18" s="69">
        <f t="shared" si="1"/>
        <v>3</v>
      </c>
      <c r="N18" s="56">
        <f t="shared" si="1"/>
        <v>6</v>
      </c>
      <c r="O18" s="70">
        <f t="shared" si="1"/>
        <v>7</v>
      </c>
      <c r="P18" s="69">
        <f t="shared" si="1"/>
        <v>8</v>
      </c>
      <c r="Q18" s="56">
        <f t="shared" si="1"/>
        <v>11</v>
      </c>
    </row>
    <row r="19" spans="1:17" ht="18" customHeight="1" x14ac:dyDescent="0.2">
      <c r="A19" s="127">
        <v>3</v>
      </c>
      <c r="B19" s="128"/>
      <c r="C19" s="57" t="str">
        <f>IF(VLOOKUP($A19,【男子入力】!$G$12:$Q$15,L19,FALSE)=0,"",VLOOKUP($A19,【男子入力】!$G$12:$Q$15,L19,FALSE))</f>
        <v/>
      </c>
      <c r="D19" s="58" t="str">
        <f>IF(VLOOKUP($A19,【男子入力】!$G$12:$Q$15,M19,FALSE)=0,"",VLOOKUP($A19,【男子入力】!$G$12:$Q$15,M19,FALSE))</f>
        <v/>
      </c>
      <c r="E19" s="7"/>
      <c r="F19" s="57" t="str">
        <f>IF(VLOOKUP($A19,【男子入力】!$G$12:$Q$15,O19,FALSE)=0,"",VLOOKUP($A19,【男子入力】!$G$12:$Q$15,O19,FALSE))</f>
        <v/>
      </c>
      <c r="G19" s="58" t="str">
        <f>IF(VLOOKUP($A19,【男子入力】!$G$12:$Q$15,P19,FALSE)=0,"",VLOOKUP($A19,【男子入力】!$G$12:$Q$15,P19,FALSE))</f>
        <v/>
      </c>
      <c r="H19" s="7"/>
      <c r="K19" s="127">
        <v>3</v>
      </c>
      <c r="L19" s="66">
        <f>L17</f>
        <v>4</v>
      </c>
      <c r="M19" s="67">
        <f>M17</f>
        <v>5</v>
      </c>
      <c r="N19" s="65"/>
      <c r="O19" s="66">
        <f t="shared" ref="O19:P19" si="2">O17</f>
        <v>9</v>
      </c>
      <c r="P19" s="67">
        <f t="shared" si="2"/>
        <v>10</v>
      </c>
      <c r="Q19" s="65"/>
    </row>
    <row r="20" spans="1:17" ht="40.5" customHeight="1" x14ac:dyDescent="0.2">
      <c r="A20" s="129"/>
      <c r="B20" s="130"/>
      <c r="C20" s="61" t="str">
        <f>IF(VLOOKUP($A19,【男子入力】!$G$12:$Q$15,L20,FALSE)=0,"",VLOOKUP($A19,【男子入力】!$G$12:$Q$15,L20,FALSE))</f>
        <v/>
      </c>
      <c r="D20" s="59" t="str">
        <f>IF(VLOOKUP($A19,【男子入力】!$G$12:$Q$15,M20,FALSE)=0,"",VLOOKUP($A19,【男子入力】!$G$12:$Q$15,M20,FALSE))</f>
        <v/>
      </c>
      <c r="E20" s="56" t="str">
        <f>IF(VLOOKUP($A19,【男子入力】!$G$12:$Q$15,N20,FALSE)=0,"",VLOOKUP($A19,【男子入力】!$G$12:$Q$15,N20,FALSE))</f>
        <v/>
      </c>
      <c r="F20" s="60" t="str">
        <f>IF(VLOOKUP($A19,【男子入力】!$G$12:$Q$15,O20,FALSE)=0,"",VLOOKUP($A19,【男子入力】!$G$12:$Q$15,O20,FALSE))</f>
        <v/>
      </c>
      <c r="G20" s="59" t="str">
        <f>IF(VLOOKUP($A19,【男子入力】!$G$12:$Q$15,P20,FALSE)=0,"",VLOOKUP($A19,【男子入力】!$G$12:$Q$15,P20,FALSE))</f>
        <v/>
      </c>
      <c r="H20" s="56" t="str">
        <f>IF(VLOOKUP($A19,【男子入力】!$G$12:$Q$15,Q20,FALSE)=0,"",VLOOKUP($A19,【男子入力】!$G$12:$Q$15,Q20,FALSE))</f>
        <v/>
      </c>
      <c r="K20" s="129"/>
      <c r="L20" s="68">
        <f t="shared" ref="L20:Q20" si="3">L18</f>
        <v>2</v>
      </c>
      <c r="M20" s="69">
        <f t="shared" si="3"/>
        <v>3</v>
      </c>
      <c r="N20" s="56">
        <f t="shared" si="3"/>
        <v>6</v>
      </c>
      <c r="O20" s="70">
        <f t="shared" si="3"/>
        <v>7</v>
      </c>
      <c r="P20" s="69">
        <f t="shared" si="3"/>
        <v>8</v>
      </c>
      <c r="Q20" s="56">
        <f t="shared" si="3"/>
        <v>11</v>
      </c>
    </row>
    <row r="21" spans="1:17" ht="18" customHeight="1" x14ac:dyDescent="0.2">
      <c r="A21" s="127">
        <v>4</v>
      </c>
      <c r="B21" s="128"/>
      <c r="C21" s="57" t="str">
        <f>IF(VLOOKUP($A21,【男子入力】!$G$12:$Q$15,L21,FALSE)=0,"",VLOOKUP($A21,【男子入力】!$G$12:$Q$15,L21,FALSE))</f>
        <v/>
      </c>
      <c r="D21" s="58" t="str">
        <f>IF(VLOOKUP($A21,【男子入力】!$G$12:$Q$15,M21,FALSE)=0,"",VLOOKUP($A21,【男子入力】!$G$12:$Q$15,M21,FALSE))</f>
        <v/>
      </c>
      <c r="E21" s="7"/>
      <c r="F21" s="57" t="str">
        <f>IF(VLOOKUP($A21,【男子入力】!$G$12:$Q$15,O21,FALSE)=0,"",VLOOKUP($A21,【男子入力】!$G$12:$Q$15,O21,FALSE))</f>
        <v/>
      </c>
      <c r="G21" s="58" t="str">
        <f>IF(VLOOKUP($A21,【男子入力】!$G$12:$Q$15,P21,FALSE)=0,"",VLOOKUP($A21,【男子入力】!$G$12:$Q$15,P21,FALSE))</f>
        <v/>
      </c>
      <c r="H21" s="7"/>
      <c r="K21" s="127">
        <v>4</v>
      </c>
      <c r="L21" s="66">
        <f>L19</f>
        <v>4</v>
      </c>
      <c r="M21" s="67">
        <f>M19</f>
        <v>5</v>
      </c>
      <c r="N21" s="65"/>
      <c r="O21" s="66">
        <f t="shared" ref="O21:P21" si="4">O19</f>
        <v>9</v>
      </c>
      <c r="P21" s="67">
        <f t="shared" si="4"/>
        <v>10</v>
      </c>
      <c r="Q21" s="65"/>
    </row>
    <row r="22" spans="1:17" ht="40.5" customHeight="1" x14ac:dyDescent="0.2">
      <c r="A22" s="129"/>
      <c r="B22" s="130"/>
      <c r="C22" s="61" t="str">
        <f>IF(VLOOKUP($A21,【男子入力】!$G$12:$Q$15,L22,FALSE)=0,"",VLOOKUP($A21,【男子入力】!$G$12:$Q$15,L22,FALSE))</f>
        <v/>
      </c>
      <c r="D22" s="59" t="str">
        <f>IF(VLOOKUP($A21,【男子入力】!$G$12:$Q$15,M22,FALSE)=0,"",VLOOKUP($A21,【男子入力】!$G$12:$Q$15,M22,FALSE))</f>
        <v/>
      </c>
      <c r="E22" s="56" t="str">
        <f>IF(VLOOKUP($A21,【男子入力】!$G$12:$Q$15,N22,FALSE)=0,"",VLOOKUP($A21,【男子入力】!$G$12:$Q$15,N22,FALSE))</f>
        <v/>
      </c>
      <c r="F22" s="60" t="str">
        <f>IF(VLOOKUP($A21,【男子入力】!$G$12:$Q$15,O22,FALSE)=0,"",VLOOKUP($A21,【男子入力】!$G$12:$Q$15,O22,FALSE))</f>
        <v/>
      </c>
      <c r="G22" s="59" t="str">
        <f>IF(VLOOKUP($A21,【男子入力】!$G$12:$Q$15,P22,FALSE)=0,"",VLOOKUP($A21,【男子入力】!$G$12:$Q$15,P22,FALSE))</f>
        <v/>
      </c>
      <c r="H22" s="56" t="str">
        <f>IF(VLOOKUP($A21,【男子入力】!$G$12:$Q$15,Q22,FALSE)=0,"",VLOOKUP($A21,【男子入力】!$G$12:$Q$15,Q22,FALSE))</f>
        <v/>
      </c>
      <c r="K22" s="129"/>
      <c r="L22" s="68">
        <f t="shared" ref="L22:Q22" si="5">L20</f>
        <v>2</v>
      </c>
      <c r="M22" s="69">
        <f t="shared" si="5"/>
        <v>3</v>
      </c>
      <c r="N22" s="56">
        <f t="shared" si="5"/>
        <v>6</v>
      </c>
      <c r="O22" s="68">
        <f t="shared" si="5"/>
        <v>7</v>
      </c>
      <c r="P22" s="69">
        <f t="shared" si="5"/>
        <v>8</v>
      </c>
      <c r="Q22" s="56">
        <f t="shared" si="5"/>
        <v>11</v>
      </c>
    </row>
    <row r="23" spans="1:17" ht="19.5" customHeight="1" x14ac:dyDescent="0.2">
      <c r="A23" s="3"/>
      <c r="B23" s="4"/>
      <c r="C23" s="4"/>
      <c r="D23" s="5"/>
      <c r="E23" s="6"/>
      <c r="F23" s="6"/>
      <c r="G23" s="5"/>
      <c r="H23" s="6"/>
      <c r="K23" s="3"/>
      <c r="L23" s="4"/>
      <c r="M23" s="34"/>
      <c r="N23" s="6"/>
      <c r="O23" s="6"/>
      <c r="P23" s="34"/>
      <c r="Q23" s="6"/>
    </row>
    <row r="24" spans="1:17" ht="16.5" customHeight="1" x14ac:dyDescent="0.2">
      <c r="A24" s="126" t="s">
        <v>7</v>
      </c>
      <c r="B24" s="126"/>
      <c r="C24" s="126"/>
      <c r="D24" s="126"/>
      <c r="E24" s="126"/>
      <c r="F24" s="126"/>
      <c r="G24" s="126"/>
      <c r="H24" s="126"/>
    </row>
    <row r="25" spans="1:17" ht="30.75" customHeight="1" x14ac:dyDescent="0.2">
      <c r="A25" s="133">
        <f ca="1">【男子入力】!C6</f>
        <v>44682</v>
      </c>
      <c r="B25" s="133"/>
      <c r="C25" s="133"/>
      <c r="D25" s="134" t="s">
        <v>81</v>
      </c>
      <c r="E25" s="134"/>
      <c r="F25" s="125" t="str">
        <f>【男子入力】!C4&amp;"中学校"</f>
        <v>○○中学校</v>
      </c>
      <c r="G25" s="125"/>
      <c r="H25" s="54"/>
    </row>
    <row r="26" spans="1:17" ht="13.5" customHeight="1" x14ac:dyDescent="0.2">
      <c r="D26" s="134"/>
      <c r="E26" s="134"/>
      <c r="F26" s="123"/>
      <c r="G26" s="123"/>
      <c r="H26" s="54"/>
    </row>
    <row r="27" spans="1:17" ht="13.5" customHeight="1" x14ac:dyDescent="0.2">
      <c r="E27" s="55"/>
      <c r="F27" s="54"/>
      <c r="G27" s="54"/>
      <c r="H27" s="54"/>
    </row>
    <row r="28" spans="1:17" ht="30" customHeight="1" x14ac:dyDescent="0.3">
      <c r="D28" s="124" t="s">
        <v>80</v>
      </c>
      <c r="E28" s="124"/>
      <c r="F28" s="123" t="str">
        <f>【男子入力】!C5</f>
        <v>○○　○○</v>
      </c>
      <c r="G28" s="123"/>
      <c r="H28" s="35" t="s">
        <v>75</v>
      </c>
    </row>
    <row r="29" spans="1:17" ht="13.5" customHeight="1" x14ac:dyDescent="0.2">
      <c r="E29" s="64"/>
    </row>
    <row r="30" spans="1:17" ht="30" customHeight="1" x14ac:dyDescent="0.2"/>
  </sheetData>
  <sheetProtection sheet="1" objects="1" scenarios="1"/>
  <mergeCells count="38">
    <mergeCell ref="L13:Q13"/>
    <mergeCell ref="L14:M14"/>
    <mergeCell ref="O14:P14"/>
    <mergeCell ref="C14:D14"/>
    <mergeCell ref="F5:H5"/>
    <mergeCell ref="F14:G14"/>
    <mergeCell ref="A11:H11"/>
    <mergeCell ref="A12:H12"/>
    <mergeCell ref="C13:H13"/>
    <mergeCell ref="A4:B5"/>
    <mergeCell ref="C4:C5"/>
    <mergeCell ref="D4:E5"/>
    <mergeCell ref="F4:H4"/>
    <mergeCell ref="A6:B7"/>
    <mergeCell ref="K19:K20"/>
    <mergeCell ref="K21:K22"/>
    <mergeCell ref="K13:K14"/>
    <mergeCell ref="A2:H2"/>
    <mergeCell ref="A25:C25"/>
    <mergeCell ref="D25:E26"/>
    <mergeCell ref="A13:B14"/>
    <mergeCell ref="A3:H3"/>
    <mergeCell ref="C6:E7"/>
    <mergeCell ref="F6:H7"/>
    <mergeCell ref="A8:B9"/>
    <mergeCell ref="K15:K16"/>
    <mergeCell ref="K17:K18"/>
    <mergeCell ref="C8:E9"/>
    <mergeCell ref="F8:H9"/>
    <mergeCell ref="C10:H10"/>
    <mergeCell ref="F28:G28"/>
    <mergeCell ref="D28:E28"/>
    <mergeCell ref="F25:G26"/>
    <mergeCell ref="A24:H24"/>
    <mergeCell ref="A15:B16"/>
    <mergeCell ref="A17:B18"/>
    <mergeCell ref="A19:B20"/>
    <mergeCell ref="A21:B22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20"/>
  <sheetViews>
    <sheetView showGridLines="0" view="pageBreakPreview" zoomScale="70" zoomScaleNormal="50" zoomScaleSheetLayoutView="70" workbookViewId="0">
      <selection activeCell="A34" sqref="A34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32" t="str">
        <f>"【"&amp;【男子入力】!C$2&amp;" 】"</f>
        <v>【　　　第６３回那覇地区中学校夏季ソフトテニス競技大会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85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【男子入力】!C$4</f>
        <v>○○</v>
      </c>
      <c r="D4" s="164" t="s">
        <v>11</v>
      </c>
      <c r="E4" s="165"/>
      <c r="F4" s="154" t="str">
        <f>"電話番号→　"&amp;【男子入力】!E$4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"&amp;【男子入力】!E$5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【男子入力】!C$11</f>
        <v>○○○　○○</v>
      </c>
      <c r="D6" s="115"/>
      <c r="E6" s="137"/>
      <c r="F6" s="139" t="str">
        <f>"携帯番号→　"&amp;【男子入力】!E$11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19.8" customHeight="1" x14ac:dyDescent="0.2">
      <c r="A8" s="145" t="s">
        <v>3</v>
      </c>
      <c r="B8" s="146"/>
      <c r="C8" s="114" t="str">
        <f>IF(【男子入力】!C$12="","",【男子入力】!C$12)</f>
        <v>○○　○○○</v>
      </c>
      <c r="D8" s="115"/>
      <c r="E8" s="115"/>
      <c r="F8" s="118" t="str">
        <f>IF(【男子入力】!D$12="","","（"&amp;【男子入力】!D$12&amp;"）")</f>
        <v>（教　員）</v>
      </c>
      <c r="G8" s="118"/>
      <c r="H8" s="119"/>
    </row>
    <row r="9" spans="1:17" ht="19.8" customHeight="1" x14ac:dyDescent="0.2">
      <c r="A9" s="147"/>
      <c r="B9" s="148"/>
      <c r="C9" s="116"/>
      <c r="D9" s="117"/>
      <c r="E9" s="117"/>
      <c r="F9" s="120"/>
      <c r="G9" s="120"/>
      <c r="H9" s="121"/>
    </row>
    <row r="10" spans="1:17" ht="14.4" customHeight="1" x14ac:dyDescent="0.2">
      <c r="A10" s="1"/>
      <c r="B10" s="1"/>
      <c r="C10" s="122" t="s">
        <v>42</v>
      </c>
      <c r="D10" s="122"/>
      <c r="E10" s="122"/>
      <c r="F10" s="122"/>
      <c r="G10" s="122"/>
      <c r="H10" s="122"/>
    </row>
    <row r="11" spans="1:17" ht="20.399999999999999" customHeight="1" x14ac:dyDescent="0.2">
      <c r="A11" s="157" t="s">
        <v>86</v>
      </c>
      <c r="B11" s="157"/>
      <c r="C11" s="157"/>
      <c r="D11" s="157"/>
      <c r="E11" s="157"/>
      <c r="F11" s="157"/>
      <c r="G11" s="158"/>
      <c r="H11" s="158"/>
    </row>
    <row r="12" spans="1:17" s="72" customFormat="1" ht="15" customHeight="1" x14ac:dyDescent="0.2">
      <c r="A12" s="172"/>
      <c r="B12" s="172"/>
      <c r="C12" s="169" t="s">
        <v>4</v>
      </c>
      <c r="D12" s="170"/>
      <c r="E12" s="170"/>
      <c r="F12" s="170"/>
      <c r="G12" s="170"/>
      <c r="H12" s="171"/>
      <c r="K12" s="172"/>
      <c r="L12" s="169" t="s">
        <v>83</v>
      </c>
      <c r="M12" s="170"/>
      <c r="N12" s="170"/>
      <c r="O12" s="170"/>
      <c r="P12" s="170"/>
      <c r="Q12" s="171"/>
    </row>
    <row r="13" spans="1:17" s="72" customFormat="1" ht="15" customHeight="1" x14ac:dyDescent="0.2">
      <c r="A13" s="172"/>
      <c r="B13" s="172"/>
      <c r="C13" s="169" t="s">
        <v>150</v>
      </c>
      <c r="D13" s="171"/>
      <c r="E13" s="73" t="s">
        <v>1</v>
      </c>
      <c r="F13" s="169" t="s">
        <v>151</v>
      </c>
      <c r="G13" s="171"/>
      <c r="H13" s="73" t="s">
        <v>1</v>
      </c>
      <c r="K13" s="172"/>
      <c r="L13" s="169" t="s">
        <v>150</v>
      </c>
      <c r="M13" s="171"/>
      <c r="N13" s="73" t="s">
        <v>1</v>
      </c>
      <c r="O13" s="169" t="s">
        <v>151</v>
      </c>
      <c r="P13" s="171"/>
      <c r="Q13" s="73" t="s">
        <v>1</v>
      </c>
    </row>
    <row r="14" spans="1:17" ht="12" customHeight="1" x14ac:dyDescent="0.2">
      <c r="A14" s="177" t="s">
        <v>165</v>
      </c>
      <c r="B14" s="127">
        <v>1</v>
      </c>
      <c r="C14" s="57" t="str">
        <f>IF(VLOOKUP($B14,【男子入力】!$G$20:$Q$49,L14,FALSE)=0,"",VLOOKUP($B14,【男子入力】!$G$20:$Q$49,L14,FALSE))</f>
        <v>なは</v>
      </c>
      <c r="D14" s="58" t="str">
        <f>IF(VLOOKUP($B14,【男子入力】!$G$20:$Q$49,M14,FALSE)=0,"",VLOOKUP($B14,【男子入力】!$G$20:$Q$49,M14,FALSE))</f>
        <v>たろう</v>
      </c>
      <c r="E14" s="7"/>
      <c r="F14" s="57" t="str">
        <f>IF(VLOOKUP($B14,【男子入力】!$G$20:$Q$49,O14,FALSE)=0,"",VLOOKUP($B14,【男子入力】!$G$20:$Q$49,O14,FALSE))</f>
        <v>うらそえ</v>
      </c>
      <c r="G14" s="58" t="str">
        <f>IF(VLOOKUP($B14,【男子入力】!$G$20:$Q$49,P14,FALSE)=0,"",VLOOKUP($B14,【男子入力】!$G$20:$Q$49,P14,FALSE))</f>
        <v>いちろう</v>
      </c>
      <c r="H14" s="7"/>
      <c r="K14" s="127">
        <v>1</v>
      </c>
      <c r="L14" s="66">
        <v>4</v>
      </c>
      <c r="M14" s="67">
        <v>5</v>
      </c>
      <c r="N14" s="65"/>
      <c r="O14" s="66">
        <v>9</v>
      </c>
      <c r="P14" s="67">
        <v>10</v>
      </c>
      <c r="Q14" s="65"/>
    </row>
    <row r="15" spans="1:17" s="78" customFormat="1" ht="24" customHeight="1" x14ac:dyDescent="0.2">
      <c r="A15" s="178"/>
      <c r="B15" s="168"/>
      <c r="C15" s="74" t="str">
        <f>IF(VLOOKUP($B14,【男子入力】!$G$20:$Q$49,L15,FALSE)=0,"",VLOOKUP($B14,【男子入力】!$G$20:$Q$49,L15,FALSE))</f>
        <v>那覇</v>
      </c>
      <c r="D15" s="75" t="str">
        <f>IF(VLOOKUP($B14,【男子入力】!$G$20:$Q$49,M15,FALSE)=0,"",VLOOKUP($B14,【男子入力】!$G$20:$Q$49,M15,FALSE))</f>
        <v>太郎</v>
      </c>
      <c r="E15" s="76">
        <f>IF(VLOOKUP($B14,【男子入力】!$G$20:$Q$49,N15,FALSE)=0,"",VLOOKUP($B14,【男子入力】!$G$20:$Q$49,N15,FALSE))</f>
        <v>3</v>
      </c>
      <c r="F15" s="77" t="str">
        <f>IF(VLOOKUP($B14,【男子入力】!$G$20:$Q$49,O15,FALSE)=0,"",VLOOKUP($B14,【男子入力】!$G$20:$Q$49,O15,FALSE))</f>
        <v>浦添</v>
      </c>
      <c r="G15" s="75" t="str">
        <f>IF(VLOOKUP($B14,【男子入力】!$G$20:$Q$49,P15,FALSE)=0,"",VLOOKUP($B14,【男子入力】!$G$20:$Q$49,P15,FALSE))</f>
        <v>一郎</v>
      </c>
      <c r="H15" s="76">
        <f>IF(VLOOKUP($B14,【男子入力】!$G$20:$Q$49,Q15,FALSE)=0,"",VLOOKUP($B14,【男子入力】!$G$20:$Q$49,Q15,FALSE))</f>
        <v>3</v>
      </c>
      <c r="K15" s="168"/>
      <c r="L15" s="79">
        <v>2</v>
      </c>
      <c r="M15" s="80">
        <v>3</v>
      </c>
      <c r="N15" s="76">
        <v>6</v>
      </c>
      <c r="O15" s="81">
        <v>7</v>
      </c>
      <c r="P15" s="80">
        <v>8</v>
      </c>
      <c r="Q15" s="76">
        <v>11</v>
      </c>
    </row>
    <row r="16" spans="1:17" ht="12" customHeight="1" x14ac:dyDescent="0.2">
      <c r="A16" s="178"/>
      <c r="B16" s="127">
        <v>2</v>
      </c>
      <c r="C16" s="57" t="str">
        <f>IF(VLOOKUP($B16,【男子入力】!$G$20:$Q$49,L16,FALSE)=0,"",VLOOKUP($B16,【男子入力】!$G$20:$Q$49,L16,FALSE))</f>
        <v/>
      </c>
      <c r="D16" s="58" t="str">
        <f>IF(VLOOKUP($B16,【男子入力】!$G$20:$Q$49,M16,FALSE)=0,"",VLOOKUP($B16,【男子入力】!$G$20:$Q$49,M16,FALSE))</f>
        <v/>
      </c>
      <c r="E16" s="7"/>
      <c r="F16" s="57" t="str">
        <f>IF(VLOOKUP($B16,【男子入力】!$G$20:$Q$49,O16,FALSE)=0,"",VLOOKUP($B16,【男子入力】!$G$20:$Q$49,O16,FALSE))</f>
        <v/>
      </c>
      <c r="G16" s="58" t="str">
        <f>IF(VLOOKUP($B16,【男子入力】!$G$20:$Q$49,P16,FALSE)=0,"",VLOOKUP($B16,【男子入力】!$G$20:$Q$49,P16,FALSE))</f>
        <v/>
      </c>
      <c r="H16" s="7"/>
      <c r="K16" s="127">
        <v>2</v>
      </c>
      <c r="L16" s="66">
        <f>L14</f>
        <v>4</v>
      </c>
      <c r="M16" s="67">
        <f>M14</f>
        <v>5</v>
      </c>
      <c r="N16" s="65"/>
      <c r="O16" s="66">
        <f t="shared" ref="O16:P16" si="0">O14</f>
        <v>9</v>
      </c>
      <c r="P16" s="67">
        <f t="shared" si="0"/>
        <v>10</v>
      </c>
      <c r="Q16" s="65"/>
    </row>
    <row r="17" spans="1:17" s="78" customFormat="1" ht="24" customHeight="1" x14ac:dyDescent="0.2">
      <c r="A17" s="178"/>
      <c r="B17" s="168"/>
      <c r="C17" s="74" t="str">
        <f>IF(VLOOKUP($B16,【男子入力】!$G$20:$Q$49,L17,FALSE)=0,"",VLOOKUP($B16,【男子入力】!$G$20:$Q$49,L17,FALSE))</f>
        <v/>
      </c>
      <c r="D17" s="75" t="str">
        <f>IF(VLOOKUP($B16,【男子入力】!$G$20:$Q$49,M17,FALSE)=0,"",VLOOKUP($B16,【男子入力】!$G$20:$Q$49,M17,FALSE))</f>
        <v/>
      </c>
      <c r="E17" s="76" t="str">
        <f>IF(VLOOKUP($B16,【男子入力】!$G$20:$Q$49,N17,FALSE)=0,"",VLOOKUP($B16,【男子入力】!$G$20:$Q$49,N17,FALSE))</f>
        <v/>
      </c>
      <c r="F17" s="77" t="str">
        <f>IF(VLOOKUP($B16,【男子入力】!$G$20:$Q$49,O17,FALSE)=0,"",VLOOKUP($B16,【男子入力】!$G$20:$Q$49,O17,FALSE))</f>
        <v/>
      </c>
      <c r="G17" s="75" t="str">
        <f>IF(VLOOKUP($B16,【男子入力】!$G$20:$Q$49,P17,FALSE)=0,"",VLOOKUP($B16,【男子入力】!$G$20:$Q$49,P17,FALSE))</f>
        <v/>
      </c>
      <c r="H17" s="76" t="str">
        <f>IF(VLOOKUP($B16,【男子入力】!$G$20:$Q$49,Q17,FALSE)=0,"",VLOOKUP($B16,【男子入力】!$G$20:$Q$49,Q17,FALSE))</f>
        <v/>
      </c>
      <c r="K17" s="168"/>
      <c r="L17" s="79">
        <f t="shared" ref="L17:Q17" si="1">L15</f>
        <v>2</v>
      </c>
      <c r="M17" s="80">
        <f t="shared" si="1"/>
        <v>3</v>
      </c>
      <c r="N17" s="76">
        <f t="shared" si="1"/>
        <v>6</v>
      </c>
      <c r="O17" s="81">
        <f t="shared" si="1"/>
        <v>7</v>
      </c>
      <c r="P17" s="80">
        <f t="shared" si="1"/>
        <v>8</v>
      </c>
      <c r="Q17" s="76">
        <f t="shared" si="1"/>
        <v>11</v>
      </c>
    </row>
    <row r="18" spans="1:17" ht="12" customHeight="1" x14ac:dyDescent="0.2">
      <c r="A18" s="178"/>
      <c r="B18" s="127">
        <v>3</v>
      </c>
      <c r="C18" s="57" t="str">
        <f>IF(VLOOKUP($B18,【男子入力】!$G$20:$Q$49,L18,FALSE)=0,"",VLOOKUP($B18,【男子入力】!$G$20:$Q$49,L18,FALSE))</f>
        <v/>
      </c>
      <c r="D18" s="58" t="str">
        <f>IF(VLOOKUP($B18,【男子入力】!$G$20:$Q$49,M18,FALSE)=0,"",VLOOKUP($B18,【男子入力】!$G$20:$Q$49,M18,FALSE))</f>
        <v/>
      </c>
      <c r="E18" s="7"/>
      <c r="F18" s="57" t="str">
        <f>IF(VLOOKUP($B18,【男子入力】!$G$20:$Q$49,O18,FALSE)=0,"",VLOOKUP($B18,【男子入力】!$G$20:$Q$49,O18,FALSE))</f>
        <v/>
      </c>
      <c r="G18" s="58" t="str">
        <f>IF(VLOOKUP($B18,【男子入力】!$G$20:$Q$49,P18,FALSE)=0,"",VLOOKUP($B18,【男子入力】!$G$20:$Q$49,P18,FALSE))</f>
        <v/>
      </c>
      <c r="H18" s="7"/>
      <c r="K18" s="127">
        <v>3</v>
      </c>
      <c r="L18" s="66">
        <f>L16</f>
        <v>4</v>
      </c>
      <c r="M18" s="67">
        <f>M16</f>
        <v>5</v>
      </c>
      <c r="N18" s="65"/>
      <c r="O18" s="66">
        <f t="shared" ref="O18:P18" si="2">O16</f>
        <v>9</v>
      </c>
      <c r="P18" s="67">
        <f t="shared" si="2"/>
        <v>10</v>
      </c>
      <c r="Q18" s="65"/>
    </row>
    <row r="19" spans="1:17" s="78" customFormat="1" ht="24" customHeight="1" x14ac:dyDescent="0.2">
      <c r="A19" s="178"/>
      <c r="B19" s="168"/>
      <c r="C19" s="74" t="str">
        <f>IF(VLOOKUP($B18,【男子入力】!$G$20:$Q$49,L19,FALSE)=0,"",VLOOKUP($B18,【男子入力】!$G$20:$Q$49,L19,FALSE))</f>
        <v/>
      </c>
      <c r="D19" s="75" t="str">
        <f>IF(VLOOKUP($B18,【男子入力】!$G$20:$Q$49,M19,FALSE)=0,"",VLOOKUP($B18,【男子入力】!$G$20:$Q$49,M19,FALSE))</f>
        <v/>
      </c>
      <c r="E19" s="76" t="str">
        <f>IF(VLOOKUP($B18,【男子入力】!$G$20:$Q$49,N19,FALSE)=0,"",VLOOKUP($B18,【男子入力】!$G$20:$Q$49,N19,FALSE))</f>
        <v/>
      </c>
      <c r="F19" s="77" t="str">
        <f>IF(VLOOKUP($B18,【男子入力】!$G$20:$Q$49,O19,FALSE)=0,"",VLOOKUP($B18,【男子入力】!$G$20:$Q$49,O19,FALSE))</f>
        <v/>
      </c>
      <c r="G19" s="75" t="str">
        <f>IF(VLOOKUP($B18,【男子入力】!$G$20:$Q$49,P19,FALSE)=0,"",VLOOKUP($B18,【男子入力】!$G$20:$Q$49,P19,FALSE))</f>
        <v/>
      </c>
      <c r="H19" s="76" t="str">
        <f>IF(VLOOKUP($B18,【男子入力】!$G$20:$Q$49,Q19,FALSE)=0,"",VLOOKUP($B18,【男子入力】!$G$20:$Q$49,Q19,FALSE))</f>
        <v/>
      </c>
      <c r="K19" s="168"/>
      <c r="L19" s="79">
        <f t="shared" ref="L19:Q19" si="3">L17</f>
        <v>2</v>
      </c>
      <c r="M19" s="80">
        <f t="shared" si="3"/>
        <v>3</v>
      </c>
      <c r="N19" s="76">
        <f t="shared" si="3"/>
        <v>6</v>
      </c>
      <c r="O19" s="81">
        <f t="shared" si="3"/>
        <v>7</v>
      </c>
      <c r="P19" s="80">
        <f t="shared" si="3"/>
        <v>8</v>
      </c>
      <c r="Q19" s="76">
        <f t="shared" si="3"/>
        <v>11</v>
      </c>
    </row>
    <row r="20" spans="1:17" ht="12" customHeight="1" x14ac:dyDescent="0.2">
      <c r="A20" s="178"/>
      <c r="B20" s="127">
        <v>4</v>
      </c>
      <c r="C20" s="57" t="str">
        <f>IF(VLOOKUP($B20,【男子入力】!$G$20:$Q$49,L20,FALSE)=0,"",VLOOKUP($B20,【男子入力】!$G$20:$Q$49,L20,FALSE))</f>
        <v/>
      </c>
      <c r="D20" s="58" t="str">
        <f>IF(VLOOKUP($B20,【男子入力】!$G$20:$Q$49,M20,FALSE)=0,"",VLOOKUP($B20,【男子入力】!$G$20:$Q$49,M20,FALSE))</f>
        <v/>
      </c>
      <c r="E20" s="7"/>
      <c r="F20" s="57" t="str">
        <f>IF(VLOOKUP($B20,【男子入力】!$G$20:$Q$49,O20,FALSE)=0,"",VLOOKUP($B20,【男子入力】!$G$20:$Q$49,O20,FALSE))</f>
        <v/>
      </c>
      <c r="G20" s="58" t="str">
        <f>IF(VLOOKUP($B20,【男子入力】!$G$20:$Q$49,P20,FALSE)=0,"",VLOOKUP($B20,【男子入力】!$G$20:$Q$49,P20,FALSE))</f>
        <v/>
      </c>
      <c r="H20" s="7"/>
      <c r="K20" s="127">
        <v>4</v>
      </c>
      <c r="L20" s="66">
        <f>L18</f>
        <v>4</v>
      </c>
      <c r="M20" s="67">
        <f>M18</f>
        <v>5</v>
      </c>
      <c r="N20" s="65"/>
      <c r="O20" s="66">
        <f t="shared" ref="O20:P20" si="4">O18</f>
        <v>9</v>
      </c>
      <c r="P20" s="67">
        <f t="shared" si="4"/>
        <v>10</v>
      </c>
      <c r="Q20" s="65"/>
    </row>
    <row r="21" spans="1:17" s="78" customFormat="1" ht="24" customHeight="1" x14ac:dyDescent="0.2">
      <c r="A21" s="178"/>
      <c r="B21" s="168"/>
      <c r="C21" s="74" t="str">
        <f>IF(VLOOKUP($B20,【男子入力】!$G$20:$Q$49,L21,FALSE)=0,"",VLOOKUP($B20,【男子入力】!$G$20:$Q$49,L21,FALSE))</f>
        <v/>
      </c>
      <c r="D21" s="75" t="str">
        <f>IF(VLOOKUP($B20,【男子入力】!$G$20:$Q$49,M21,FALSE)=0,"",VLOOKUP($B20,【男子入力】!$G$20:$Q$49,M21,FALSE))</f>
        <v/>
      </c>
      <c r="E21" s="76" t="str">
        <f>IF(VLOOKUP($B20,【男子入力】!$G$20:$Q$49,N21,FALSE)=0,"",VLOOKUP($B20,【男子入力】!$G$20:$Q$49,N21,FALSE))</f>
        <v/>
      </c>
      <c r="F21" s="77" t="str">
        <f>IF(VLOOKUP($B20,【男子入力】!$G$20:$Q$49,O21,FALSE)=0,"",VLOOKUP($B20,【男子入力】!$G$20:$Q$49,O21,FALSE))</f>
        <v/>
      </c>
      <c r="G21" s="75" t="str">
        <f>IF(VLOOKUP($B20,【男子入力】!$G$20:$Q$49,P21,FALSE)=0,"",VLOOKUP($B20,【男子入力】!$G$20:$Q$49,P21,FALSE))</f>
        <v/>
      </c>
      <c r="H21" s="76" t="str">
        <f>IF(VLOOKUP($B20,【男子入力】!$G$20:$Q$49,Q21,FALSE)=0,"",VLOOKUP($B20,【男子入力】!$G$20:$Q$49,Q21,FALSE))</f>
        <v/>
      </c>
      <c r="K21" s="168"/>
      <c r="L21" s="79">
        <f t="shared" ref="L21:Q21" si="5">L19</f>
        <v>2</v>
      </c>
      <c r="M21" s="80">
        <f t="shared" si="5"/>
        <v>3</v>
      </c>
      <c r="N21" s="76">
        <f t="shared" si="5"/>
        <v>6</v>
      </c>
      <c r="O21" s="81">
        <f t="shared" si="5"/>
        <v>7</v>
      </c>
      <c r="P21" s="80">
        <f t="shared" si="5"/>
        <v>8</v>
      </c>
      <c r="Q21" s="76">
        <f t="shared" si="5"/>
        <v>11</v>
      </c>
    </row>
    <row r="22" spans="1:17" ht="12" customHeight="1" x14ac:dyDescent="0.2">
      <c r="A22" s="178"/>
      <c r="B22" s="127">
        <v>5</v>
      </c>
      <c r="C22" s="57" t="str">
        <f>IF(VLOOKUP($B22,【男子入力】!$G$20:$Q$49,L22,FALSE)=0,"",VLOOKUP($B22,【男子入力】!$G$20:$Q$49,L22,FALSE))</f>
        <v/>
      </c>
      <c r="D22" s="58" t="str">
        <f>IF(VLOOKUP($B22,【男子入力】!$G$20:$Q$49,M22,FALSE)=0,"",VLOOKUP($B22,【男子入力】!$G$20:$Q$49,M22,FALSE))</f>
        <v/>
      </c>
      <c r="E22" s="7"/>
      <c r="F22" s="57" t="str">
        <f>IF(VLOOKUP($B22,【男子入力】!$G$20:$Q$49,O22,FALSE)=0,"",VLOOKUP($B22,【男子入力】!$G$20:$Q$49,O22,FALSE))</f>
        <v/>
      </c>
      <c r="G22" s="58" t="str">
        <f>IF(VLOOKUP($B22,【男子入力】!$G$20:$Q$49,P22,FALSE)=0,"",VLOOKUP($B22,【男子入力】!$G$20:$Q$49,P22,FALSE))</f>
        <v/>
      </c>
      <c r="H22" s="7"/>
      <c r="K22" s="127">
        <v>5</v>
      </c>
      <c r="L22" s="66">
        <f>L20</f>
        <v>4</v>
      </c>
      <c r="M22" s="67">
        <f>M20</f>
        <v>5</v>
      </c>
      <c r="N22" s="65"/>
      <c r="O22" s="66">
        <f t="shared" ref="O22:P22" si="6">O20</f>
        <v>9</v>
      </c>
      <c r="P22" s="67">
        <f t="shared" si="6"/>
        <v>10</v>
      </c>
      <c r="Q22" s="65"/>
    </row>
    <row r="23" spans="1:17" s="78" customFormat="1" ht="24" customHeight="1" x14ac:dyDescent="0.2">
      <c r="A23" s="178"/>
      <c r="B23" s="168"/>
      <c r="C23" s="74" t="str">
        <f>IF(VLOOKUP($B22,【男子入力】!$G$20:$Q$49,L23,FALSE)=0,"",VLOOKUP($B22,【男子入力】!$G$20:$Q$49,L23,FALSE))</f>
        <v/>
      </c>
      <c r="D23" s="75" t="str">
        <f>IF(VLOOKUP($B22,【男子入力】!$G$20:$Q$49,M23,FALSE)=0,"",VLOOKUP($B22,【男子入力】!$G$20:$Q$49,M23,FALSE))</f>
        <v/>
      </c>
      <c r="E23" s="76" t="str">
        <f>IF(VLOOKUP($B22,【男子入力】!$G$20:$Q$49,N23,FALSE)=0,"",VLOOKUP($B22,【男子入力】!$G$20:$Q$49,N23,FALSE))</f>
        <v/>
      </c>
      <c r="F23" s="77" t="str">
        <f>IF(VLOOKUP($B22,【男子入力】!$G$20:$Q$49,O23,FALSE)=0,"",VLOOKUP($B22,【男子入力】!$G$20:$Q$49,O23,FALSE))</f>
        <v/>
      </c>
      <c r="G23" s="75" t="str">
        <f>IF(VLOOKUP($B22,【男子入力】!$G$20:$Q$49,P23,FALSE)=0,"",VLOOKUP($B22,【男子入力】!$G$20:$Q$49,P23,FALSE))</f>
        <v/>
      </c>
      <c r="H23" s="76" t="str">
        <f>IF(VLOOKUP($B22,【男子入力】!$G$20:$Q$49,Q23,FALSE)=0,"",VLOOKUP($B22,【男子入力】!$G$20:$Q$49,Q23,FALSE))</f>
        <v/>
      </c>
      <c r="K23" s="168"/>
      <c r="L23" s="79">
        <f t="shared" ref="L23:Q23" si="7">L21</f>
        <v>2</v>
      </c>
      <c r="M23" s="80">
        <f t="shared" si="7"/>
        <v>3</v>
      </c>
      <c r="N23" s="76">
        <f t="shared" si="7"/>
        <v>6</v>
      </c>
      <c r="O23" s="81">
        <f t="shared" si="7"/>
        <v>7</v>
      </c>
      <c r="P23" s="80">
        <f t="shared" si="7"/>
        <v>8</v>
      </c>
      <c r="Q23" s="76">
        <f t="shared" si="7"/>
        <v>11</v>
      </c>
    </row>
    <row r="24" spans="1:17" ht="12" customHeight="1" x14ac:dyDescent="0.2">
      <c r="A24" s="178"/>
      <c r="B24" s="127">
        <v>6</v>
      </c>
      <c r="C24" s="57" t="str">
        <f>IF(VLOOKUP($B24,【男子入力】!$G$20:$Q$49,L24,FALSE)=0,"",VLOOKUP($B24,【男子入力】!$G$20:$Q$49,L24,FALSE))</f>
        <v/>
      </c>
      <c r="D24" s="58" t="str">
        <f>IF(VLOOKUP($B24,【男子入力】!$G$20:$Q$49,M24,FALSE)=0,"",VLOOKUP($B24,【男子入力】!$G$20:$Q$49,M24,FALSE))</f>
        <v/>
      </c>
      <c r="E24" s="7"/>
      <c r="F24" s="57" t="str">
        <f>IF(VLOOKUP($B24,【男子入力】!$G$20:$Q$49,O24,FALSE)=0,"",VLOOKUP($B24,【男子入力】!$G$20:$Q$49,O24,FALSE))</f>
        <v/>
      </c>
      <c r="G24" s="58" t="str">
        <f>IF(VLOOKUP($B24,【男子入力】!$G$20:$Q$49,P24,FALSE)=0,"",VLOOKUP($B24,【男子入力】!$G$20:$Q$49,P24,FALSE))</f>
        <v/>
      </c>
      <c r="H24" s="7"/>
      <c r="K24" s="127">
        <v>6</v>
      </c>
      <c r="L24" s="66">
        <f>L22</f>
        <v>4</v>
      </c>
      <c r="M24" s="67">
        <f>M22</f>
        <v>5</v>
      </c>
      <c r="N24" s="65"/>
      <c r="O24" s="66">
        <f t="shared" ref="O24:P24" si="8">O22</f>
        <v>9</v>
      </c>
      <c r="P24" s="67">
        <f t="shared" si="8"/>
        <v>10</v>
      </c>
      <c r="Q24" s="65"/>
    </row>
    <row r="25" spans="1:17" s="78" customFormat="1" ht="24" customHeight="1" x14ac:dyDescent="0.2">
      <c r="A25" s="178"/>
      <c r="B25" s="168"/>
      <c r="C25" s="74" t="str">
        <f>IF(VLOOKUP($B24,【男子入力】!$G$20:$Q$49,L25,FALSE)=0,"",VLOOKUP($B24,【男子入力】!$G$20:$Q$49,L25,FALSE))</f>
        <v/>
      </c>
      <c r="D25" s="75" t="str">
        <f>IF(VLOOKUP($B24,【男子入力】!$G$20:$Q$49,M25,FALSE)=0,"",VLOOKUP($B24,【男子入力】!$G$20:$Q$49,M25,FALSE))</f>
        <v/>
      </c>
      <c r="E25" s="76" t="str">
        <f>IF(VLOOKUP($B24,【男子入力】!$G$20:$Q$49,N25,FALSE)=0,"",VLOOKUP($B24,【男子入力】!$G$20:$Q$49,N25,FALSE))</f>
        <v/>
      </c>
      <c r="F25" s="77" t="str">
        <f>IF(VLOOKUP($B24,【男子入力】!$G$20:$Q$49,O25,FALSE)=0,"",VLOOKUP($B24,【男子入力】!$G$20:$Q$49,O25,FALSE))</f>
        <v/>
      </c>
      <c r="G25" s="75" t="str">
        <f>IF(VLOOKUP($B24,【男子入力】!$G$20:$Q$49,P25,FALSE)=0,"",VLOOKUP($B24,【男子入力】!$G$20:$Q$49,P25,FALSE))</f>
        <v/>
      </c>
      <c r="H25" s="76" t="str">
        <f>IF(VLOOKUP($B24,【男子入力】!$G$20:$Q$49,Q25,FALSE)=0,"",VLOOKUP($B24,【男子入力】!$G$20:$Q$49,Q25,FALSE))</f>
        <v/>
      </c>
      <c r="K25" s="168"/>
      <c r="L25" s="79">
        <f t="shared" ref="L25:Q25" si="9">L23</f>
        <v>2</v>
      </c>
      <c r="M25" s="80">
        <f t="shared" si="9"/>
        <v>3</v>
      </c>
      <c r="N25" s="76">
        <f t="shared" si="9"/>
        <v>6</v>
      </c>
      <c r="O25" s="81">
        <f t="shared" si="9"/>
        <v>7</v>
      </c>
      <c r="P25" s="80">
        <f t="shared" si="9"/>
        <v>8</v>
      </c>
      <c r="Q25" s="76">
        <f t="shared" si="9"/>
        <v>11</v>
      </c>
    </row>
    <row r="26" spans="1:17" ht="12" customHeight="1" x14ac:dyDescent="0.2">
      <c r="A26" s="178"/>
      <c r="B26" s="127">
        <v>7</v>
      </c>
      <c r="C26" s="57" t="str">
        <f>IF(VLOOKUP($B26,【男子入力】!$G$20:$Q$49,L26,FALSE)=0,"",VLOOKUP($B26,【男子入力】!$G$20:$Q$49,L26,FALSE))</f>
        <v/>
      </c>
      <c r="D26" s="58" t="str">
        <f>IF(VLOOKUP($B26,【男子入力】!$G$20:$Q$49,M26,FALSE)=0,"",VLOOKUP($B26,【男子入力】!$G$20:$Q$49,M26,FALSE))</f>
        <v/>
      </c>
      <c r="E26" s="7"/>
      <c r="F26" s="57" t="str">
        <f>IF(VLOOKUP($B26,【男子入力】!$G$20:$Q$49,O26,FALSE)=0,"",VLOOKUP($B26,【男子入力】!$G$20:$Q$49,O26,FALSE))</f>
        <v/>
      </c>
      <c r="G26" s="58" t="str">
        <f>IF(VLOOKUP($B26,【男子入力】!$G$20:$Q$49,P26,FALSE)=0,"",VLOOKUP($B26,【男子入力】!$G$20:$Q$49,P26,FALSE))</f>
        <v/>
      </c>
      <c r="H26" s="7"/>
      <c r="K26" s="127">
        <v>7</v>
      </c>
      <c r="L26" s="66">
        <f>L16</f>
        <v>4</v>
      </c>
      <c r="M26" s="67">
        <f>M16</f>
        <v>5</v>
      </c>
      <c r="N26" s="65"/>
      <c r="O26" s="66">
        <f t="shared" ref="O26:P26" si="10">O16</f>
        <v>9</v>
      </c>
      <c r="P26" s="67">
        <f t="shared" si="10"/>
        <v>10</v>
      </c>
      <c r="Q26" s="65"/>
    </row>
    <row r="27" spans="1:17" s="78" customFormat="1" ht="24" customHeight="1" x14ac:dyDescent="0.2">
      <c r="A27" s="178"/>
      <c r="B27" s="168"/>
      <c r="C27" s="74" t="str">
        <f>IF(VLOOKUP($B26,【男子入力】!$G$20:$Q$49,L27,FALSE)=0,"",VLOOKUP($B26,【男子入力】!$G$20:$Q$49,L27,FALSE))</f>
        <v/>
      </c>
      <c r="D27" s="75" t="str">
        <f>IF(VLOOKUP($B26,【男子入力】!$G$20:$Q$49,M27,FALSE)=0,"",VLOOKUP($B26,【男子入力】!$G$20:$Q$49,M27,FALSE))</f>
        <v/>
      </c>
      <c r="E27" s="76" t="str">
        <f>IF(VLOOKUP($B26,【男子入力】!$G$20:$Q$49,N27,FALSE)=0,"",VLOOKUP($B26,【男子入力】!$G$20:$Q$49,N27,FALSE))</f>
        <v/>
      </c>
      <c r="F27" s="77" t="str">
        <f>IF(VLOOKUP($B26,【男子入力】!$G$20:$Q$49,O27,FALSE)=0,"",VLOOKUP($B26,【男子入力】!$G$20:$Q$49,O27,FALSE))</f>
        <v/>
      </c>
      <c r="G27" s="75" t="str">
        <f>IF(VLOOKUP($B26,【男子入力】!$G$20:$Q$49,P27,FALSE)=0,"",VLOOKUP($B26,【男子入力】!$G$20:$Q$49,P27,FALSE))</f>
        <v/>
      </c>
      <c r="H27" s="76" t="str">
        <f>IF(VLOOKUP($B26,【男子入力】!$G$20:$Q$49,Q27,FALSE)=0,"",VLOOKUP($B26,【男子入力】!$G$20:$Q$49,Q27,FALSE))</f>
        <v/>
      </c>
      <c r="K27" s="168"/>
      <c r="L27" s="79">
        <f t="shared" ref="L27:Q27" si="11">L17</f>
        <v>2</v>
      </c>
      <c r="M27" s="80">
        <f t="shared" si="11"/>
        <v>3</v>
      </c>
      <c r="N27" s="76">
        <f t="shared" si="11"/>
        <v>6</v>
      </c>
      <c r="O27" s="81">
        <f t="shared" si="11"/>
        <v>7</v>
      </c>
      <c r="P27" s="80">
        <f t="shared" si="11"/>
        <v>8</v>
      </c>
      <c r="Q27" s="76">
        <f t="shared" si="11"/>
        <v>11</v>
      </c>
    </row>
    <row r="28" spans="1:17" ht="12" customHeight="1" x14ac:dyDescent="0.2">
      <c r="A28" s="178"/>
      <c r="B28" s="127">
        <v>8</v>
      </c>
      <c r="C28" s="57" t="str">
        <f>IF(VLOOKUP($B28,【男子入力】!$G$20:$Q$49,L28,FALSE)=0,"",VLOOKUP($B28,【男子入力】!$G$20:$Q$49,L28,FALSE))</f>
        <v/>
      </c>
      <c r="D28" s="58" t="str">
        <f>IF(VLOOKUP($B28,【男子入力】!$G$20:$Q$49,M28,FALSE)=0,"",VLOOKUP($B28,【男子入力】!$G$20:$Q$49,M28,FALSE))</f>
        <v/>
      </c>
      <c r="E28" s="7"/>
      <c r="F28" s="57" t="str">
        <f>IF(VLOOKUP($B28,【男子入力】!$G$20:$Q$49,O28,FALSE)=0,"",VLOOKUP($B28,【男子入力】!$G$20:$Q$49,O28,FALSE))</f>
        <v/>
      </c>
      <c r="G28" s="58" t="str">
        <f>IF(VLOOKUP($B28,【男子入力】!$G$20:$Q$49,P28,FALSE)=0,"",VLOOKUP($B28,【男子入力】!$G$20:$Q$49,P28,FALSE))</f>
        <v/>
      </c>
      <c r="H28" s="7"/>
      <c r="K28" s="127">
        <v>8</v>
      </c>
      <c r="L28" s="66">
        <f>L26</f>
        <v>4</v>
      </c>
      <c r="M28" s="67">
        <f>M26</f>
        <v>5</v>
      </c>
      <c r="N28" s="65"/>
      <c r="O28" s="66">
        <f t="shared" ref="O28:P28" si="12">O26</f>
        <v>9</v>
      </c>
      <c r="P28" s="67">
        <f t="shared" si="12"/>
        <v>10</v>
      </c>
      <c r="Q28" s="65"/>
    </row>
    <row r="29" spans="1:17" s="78" customFormat="1" ht="24" customHeight="1" x14ac:dyDescent="0.2">
      <c r="A29" s="178"/>
      <c r="B29" s="168"/>
      <c r="C29" s="74" t="str">
        <f>IF(VLOOKUP($B28,【男子入力】!$G$20:$Q$49,L29,FALSE)=0,"",VLOOKUP($B28,【男子入力】!$G$20:$Q$49,L29,FALSE))</f>
        <v/>
      </c>
      <c r="D29" s="75" t="str">
        <f>IF(VLOOKUP($B28,【男子入力】!$G$20:$Q$49,M29,FALSE)=0,"",VLOOKUP($B28,【男子入力】!$G$20:$Q$49,M29,FALSE))</f>
        <v/>
      </c>
      <c r="E29" s="76" t="str">
        <f>IF(VLOOKUP($B28,【男子入力】!$G$20:$Q$49,N29,FALSE)=0,"",VLOOKUP($B28,【男子入力】!$G$20:$Q$49,N29,FALSE))</f>
        <v/>
      </c>
      <c r="F29" s="77" t="str">
        <f>IF(VLOOKUP($B28,【男子入力】!$G$20:$Q$49,O29,FALSE)=0,"",VLOOKUP($B28,【男子入力】!$G$20:$Q$49,O29,FALSE))</f>
        <v/>
      </c>
      <c r="G29" s="75" t="str">
        <f>IF(VLOOKUP($B28,【男子入力】!$G$20:$Q$49,P29,FALSE)=0,"",VLOOKUP($B28,【男子入力】!$G$20:$Q$49,P29,FALSE))</f>
        <v/>
      </c>
      <c r="H29" s="76" t="str">
        <f>IF(VLOOKUP($B28,【男子入力】!$G$20:$Q$49,Q29,FALSE)=0,"",VLOOKUP($B28,【男子入力】!$G$20:$Q$49,Q29,FALSE))</f>
        <v/>
      </c>
      <c r="K29" s="168"/>
      <c r="L29" s="79">
        <f t="shared" ref="L29:Q29" si="13">L27</f>
        <v>2</v>
      </c>
      <c r="M29" s="80">
        <f t="shared" si="13"/>
        <v>3</v>
      </c>
      <c r="N29" s="76">
        <f t="shared" si="13"/>
        <v>6</v>
      </c>
      <c r="O29" s="81">
        <f t="shared" si="13"/>
        <v>7</v>
      </c>
      <c r="P29" s="80">
        <f t="shared" si="13"/>
        <v>8</v>
      </c>
      <c r="Q29" s="76">
        <f t="shared" si="13"/>
        <v>11</v>
      </c>
    </row>
    <row r="30" spans="1:17" ht="12" customHeight="1" x14ac:dyDescent="0.2">
      <c r="A30" s="178"/>
      <c r="B30" s="127">
        <v>9</v>
      </c>
      <c r="C30" s="57" t="str">
        <f>IF(VLOOKUP($B30,【男子入力】!$G$20:$Q$49,L30,FALSE)=0,"",VLOOKUP($B30,【男子入力】!$G$20:$Q$49,L30,FALSE))</f>
        <v/>
      </c>
      <c r="D30" s="58" t="str">
        <f>IF(VLOOKUP($B30,【男子入力】!$G$20:$Q$49,M30,FALSE)=0,"",VLOOKUP($B30,【男子入力】!$G$20:$Q$49,M30,FALSE))</f>
        <v/>
      </c>
      <c r="E30" s="7"/>
      <c r="F30" s="57" t="str">
        <f>IF(VLOOKUP($B30,【男子入力】!$G$20:$Q$49,O30,FALSE)=0,"",VLOOKUP($B30,【男子入力】!$G$20:$Q$49,O30,FALSE))</f>
        <v/>
      </c>
      <c r="G30" s="58" t="str">
        <f>IF(VLOOKUP($B30,【男子入力】!$G$20:$Q$49,P30,FALSE)=0,"",VLOOKUP($B30,【男子入力】!$G$20:$Q$49,P30,FALSE))</f>
        <v/>
      </c>
      <c r="H30" s="7"/>
      <c r="K30" s="127">
        <v>9</v>
      </c>
      <c r="L30" s="66">
        <f>L16</f>
        <v>4</v>
      </c>
      <c r="M30" s="67">
        <f>M16</f>
        <v>5</v>
      </c>
      <c r="N30" s="65"/>
      <c r="O30" s="66">
        <f>O16</f>
        <v>9</v>
      </c>
      <c r="P30" s="67">
        <f>P16</f>
        <v>10</v>
      </c>
      <c r="Q30" s="65"/>
    </row>
    <row r="31" spans="1:17" s="78" customFormat="1" ht="24" customHeight="1" x14ac:dyDescent="0.2">
      <c r="A31" s="178"/>
      <c r="B31" s="168"/>
      <c r="C31" s="74" t="str">
        <f>IF(VLOOKUP($B30,【男子入力】!$G$20:$Q$49,L31,FALSE)=0,"",VLOOKUP($B30,【男子入力】!$G$20:$Q$49,L31,FALSE))</f>
        <v/>
      </c>
      <c r="D31" s="75" t="str">
        <f>IF(VLOOKUP($B30,【男子入力】!$G$20:$Q$49,M31,FALSE)=0,"",VLOOKUP($B30,【男子入力】!$G$20:$Q$49,M31,FALSE))</f>
        <v/>
      </c>
      <c r="E31" s="76" t="str">
        <f>IF(VLOOKUP($B30,【男子入力】!$G$20:$Q$49,N31,FALSE)=0,"",VLOOKUP($B30,【男子入力】!$G$20:$Q$49,N31,FALSE))</f>
        <v/>
      </c>
      <c r="F31" s="77" t="str">
        <f>IF(VLOOKUP($B30,【男子入力】!$G$20:$Q$49,O31,FALSE)=0,"",VLOOKUP($B30,【男子入力】!$G$20:$Q$49,O31,FALSE))</f>
        <v/>
      </c>
      <c r="G31" s="75" t="str">
        <f>IF(VLOOKUP($B30,【男子入力】!$G$20:$Q$49,P31,FALSE)=0,"",VLOOKUP($B30,【男子入力】!$G$20:$Q$49,P31,FALSE))</f>
        <v/>
      </c>
      <c r="H31" s="76" t="str">
        <f>IF(VLOOKUP($B30,【男子入力】!$G$20:$Q$49,Q31,FALSE)=0,"",VLOOKUP($B30,【男子入力】!$G$20:$Q$49,Q31,FALSE))</f>
        <v/>
      </c>
      <c r="K31" s="168"/>
      <c r="L31" s="79">
        <f>L17</f>
        <v>2</v>
      </c>
      <c r="M31" s="80">
        <f>M17</f>
        <v>3</v>
      </c>
      <c r="N31" s="76">
        <f>N17</f>
        <v>6</v>
      </c>
      <c r="O31" s="81">
        <f>O17</f>
        <v>7</v>
      </c>
      <c r="P31" s="80">
        <f>P17</f>
        <v>8</v>
      </c>
      <c r="Q31" s="76">
        <f>Q17</f>
        <v>11</v>
      </c>
    </row>
    <row r="32" spans="1:17" ht="12" customHeight="1" x14ac:dyDescent="0.2">
      <c r="A32" s="178"/>
      <c r="B32" s="127">
        <v>10</v>
      </c>
      <c r="C32" s="57" t="str">
        <f>IF(VLOOKUP($B32,【男子入力】!$G$20:$Q$49,L32,FALSE)=0,"",VLOOKUP($B32,【男子入力】!$G$20:$Q$49,L32,FALSE))</f>
        <v/>
      </c>
      <c r="D32" s="58" t="str">
        <f>IF(VLOOKUP($B32,【男子入力】!$G$20:$Q$49,M32,FALSE)=0,"",VLOOKUP($B32,【男子入力】!$G$20:$Q$49,M32,FALSE))</f>
        <v/>
      </c>
      <c r="E32" s="7"/>
      <c r="F32" s="57" t="str">
        <f>IF(VLOOKUP($B32,【男子入力】!$G$20:$Q$49,O32,FALSE)=0,"",VLOOKUP($B32,【男子入力】!$G$20:$Q$49,O32,FALSE))</f>
        <v/>
      </c>
      <c r="G32" s="58" t="str">
        <f>IF(VLOOKUP($B32,【男子入力】!$G$20:$Q$49,P32,FALSE)=0,"",VLOOKUP($B32,【男子入力】!$G$20:$Q$49,P32,FALSE))</f>
        <v/>
      </c>
      <c r="H32" s="7"/>
      <c r="K32" s="127">
        <v>10</v>
      </c>
      <c r="L32" s="66">
        <f>L30</f>
        <v>4</v>
      </c>
      <c r="M32" s="67">
        <f>M30</f>
        <v>5</v>
      </c>
      <c r="N32" s="65"/>
      <c r="O32" s="66">
        <f t="shared" ref="O32:P32" si="14">O30</f>
        <v>9</v>
      </c>
      <c r="P32" s="67">
        <f t="shared" si="14"/>
        <v>10</v>
      </c>
      <c r="Q32" s="65"/>
    </row>
    <row r="33" spans="1:17" s="78" customFormat="1" ht="24" customHeight="1" x14ac:dyDescent="0.2">
      <c r="A33" s="179"/>
      <c r="B33" s="168"/>
      <c r="C33" s="74" t="str">
        <f>IF(VLOOKUP($B32,【男子入力】!$G$20:$Q$49,L33,FALSE)=0,"",VLOOKUP($B32,【男子入力】!$G$20:$Q$49,L33,FALSE))</f>
        <v/>
      </c>
      <c r="D33" s="75" t="str">
        <f>IF(VLOOKUP($B32,【男子入力】!$G$20:$Q$49,M33,FALSE)=0,"",VLOOKUP($B32,【男子入力】!$G$20:$Q$49,M33,FALSE))</f>
        <v/>
      </c>
      <c r="E33" s="76" t="str">
        <f>IF(VLOOKUP($B32,【男子入力】!$G$20:$Q$49,N33,FALSE)=0,"",VLOOKUP($B32,【男子入力】!$G$20:$Q$49,N33,FALSE))</f>
        <v/>
      </c>
      <c r="F33" s="74" t="str">
        <f>IF(VLOOKUP($B32,【男子入力】!$G$20:$Q$49,O33,FALSE)=0,"",VLOOKUP($B32,【男子入力】!$G$20:$Q$49,O33,FALSE))</f>
        <v/>
      </c>
      <c r="G33" s="75" t="str">
        <f>IF(VLOOKUP($B32,【男子入力】!$G$20:$Q$49,P33,FALSE)=0,"",VLOOKUP($B32,【男子入力】!$G$20:$Q$49,P33,FALSE))</f>
        <v/>
      </c>
      <c r="H33" s="76" t="str">
        <f>IF(VLOOKUP($B32,【男子入力】!$G$20:$Q$49,Q33,FALSE)=0,"",VLOOKUP($B32,【男子入力】!$G$20:$Q$49,Q33,FALSE))</f>
        <v/>
      </c>
      <c r="K33" s="168"/>
      <c r="L33" s="79">
        <f t="shared" ref="L33:Q33" si="15">L31</f>
        <v>2</v>
      </c>
      <c r="M33" s="80">
        <f t="shared" si="15"/>
        <v>3</v>
      </c>
      <c r="N33" s="76">
        <f t="shared" si="15"/>
        <v>6</v>
      </c>
      <c r="O33" s="79">
        <f t="shared" si="15"/>
        <v>7</v>
      </c>
      <c r="P33" s="80">
        <f t="shared" si="15"/>
        <v>8</v>
      </c>
      <c r="Q33" s="76">
        <f t="shared" si="15"/>
        <v>11</v>
      </c>
    </row>
    <row r="34" spans="1:17" ht="9" customHeight="1" x14ac:dyDescent="0.2">
      <c r="A34" s="3"/>
      <c r="B34" s="4"/>
      <c r="C34" s="4"/>
      <c r="D34" s="36"/>
      <c r="E34" s="6"/>
      <c r="F34" s="6"/>
      <c r="G34" s="36"/>
      <c r="H34" s="6"/>
      <c r="K34" s="3"/>
      <c r="L34" s="4"/>
      <c r="M34" s="36"/>
      <c r="N34" s="6"/>
      <c r="O34" s="6"/>
      <c r="P34" s="36"/>
      <c r="Q34" s="6"/>
    </row>
    <row r="35" spans="1:17" ht="16.5" customHeight="1" x14ac:dyDescent="0.2">
      <c r="A35" s="126" t="s">
        <v>7</v>
      </c>
      <c r="B35" s="126"/>
      <c r="C35" s="126"/>
      <c r="D35" s="126"/>
      <c r="E35" s="126"/>
      <c r="F35" s="126"/>
      <c r="G35" s="126"/>
      <c r="H35" s="126"/>
    </row>
    <row r="36" spans="1:17" ht="30.75" customHeight="1" x14ac:dyDescent="0.2">
      <c r="A36" s="133">
        <f ca="1">【男子入力】!C$6</f>
        <v>44682</v>
      </c>
      <c r="B36" s="133"/>
      <c r="C36" s="133"/>
      <c r="D36" s="134" t="s">
        <v>0</v>
      </c>
      <c r="E36" s="134"/>
      <c r="F36" s="125" t="str">
        <f>【男子入力】!C$4&amp;"中学校"</f>
        <v>○○中学校</v>
      </c>
      <c r="G36" s="125"/>
      <c r="H36" s="54"/>
    </row>
    <row r="37" spans="1:17" ht="13.5" customHeight="1" x14ac:dyDescent="0.2">
      <c r="D37" s="134"/>
      <c r="E37" s="134"/>
      <c r="F37" s="123"/>
      <c r="G37" s="123"/>
      <c r="H37" s="54"/>
    </row>
    <row r="38" spans="1:17" ht="13.5" customHeight="1" x14ac:dyDescent="0.2">
      <c r="E38" s="55"/>
      <c r="F38" s="54"/>
      <c r="G38" s="54"/>
      <c r="H38" s="54"/>
    </row>
    <row r="39" spans="1:17" ht="30" customHeight="1" x14ac:dyDescent="0.3">
      <c r="D39" s="124" t="s">
        <v>80</v>
      </c>
      <c r="E39" s="124"/>
      <c r="F39" s="123" t="str">
        <f>【男子入力】!C$5</f>
        <v>○○　○○</v>
      </c>
      <c r="G39" s="123"/>
      <c r="H39" s="37" t="s">
        <v>75</v>
      </c>
    </row>
    <row r="40" spans="1:17" ht="13.5" customHeight="1" x14ac:dyDescent="0.2">
      <c r="E40" s="64"/>
    </row>
    <row r="41" spans="1:17" ht="13.35" customHeight="1" x14ac:dyDescent="0.2"/>
    <row r="42" spans="1:17" ht="56.4" customHeight="1" x14ac:dyDescent="0.2">
      <c r="A42" s="132" t="str">
        <f>"【"&amp;【男子入力】!C$2&amp;" 】"</f>
        <v>【　　　第６３回那覇地区中学校夏季ソフトテニス競技大会　　　 】</v>
      </c>
      <c r="B42" s="132"/>
      <c r="C42" s="132"/>
      <c r="D42" s="132"/>
      <c r="E42" s="132"/>
      <c r="F42" s="132"/>
      <c r="G42" s="132"/>
      <c r="H42" s="132"/>
    </row>
    <row r="43" spans="1:17" ht="26.4" customHeight="1" x14ac:dyDescent="0.2">
      <c r="A43" s="135" t="s">
        <v>85</v>
      </c>
      <c r="B43" s="136"/>
      <c r="C43" s="136"/>
      <c r="D43" s="136"/>
      <c r="E43" s="136"/>
      <c r="F43" s="136"/>
      <c r="G43" s="136"/>
      <c r="H43" s="136"/>
    </row>
    <row r="44" spans="1:17" ht="20.25" customHeight="1" x14ac:dyDescent="0.2">
      <c r="A44" s="161" t="s">
        <v>0</v>
      </c>
      <c r="B44" s="161"/>
      <c r="C44" s="162" t="str">
        <f>【男子入力】!C$4</f>
        <v>○○</v>
      </c>
      <c r="D44" s="164" t="s">
        <v>11</v>
      </c>
      <c r="E44" s="165"/>
      <c r="F44" s="154" t="str">
        <f>"電話番号→　"&amp;【男子入力】!E$4</f>
        <v>電話番号→　098-123-4567</v>
      </c>
      <c r="G44" s="155"/>
      <c r="H44" s="156"/>
    </row>
    <row r="45" spans="1:17" ht="20.25" customHeight="1" x14ac:dyDescent="0.2">
      <c r="A45" s="161"/>
      <c r="B45" s="161"/>
      <c r="C45" s="163"/>
      <c r="D45" s="166"/>
      <c r="E45" s="167"/>
      <c r="F45" s="154" t="str">
        <f>"ＦＡＸ番号→　"&amp;【男子入力】!E$5</f>
        <v>ＦＡＸ番号→　098-123-6789</v>
      </c>
      <c r="G45" s="155"/>
      <c r="H45" s="156"/>
    </row>
    <row r="46" spans="1:17" ht="20.25" customHeight="1" x14ac:dyDescent="0.2">
      <c r="A46" s="161" t="s">
        <v>2</v>
      </c>
      <c r="B46" s="161"/>
      <c r="C46" s="114" t="str">
        <f>【男子入力】!C$11</f>
        <v>○○○　○○</v>
      </c>
      <c r="D46" s="115"/>
      <c r="E46" s="137"/>
      <c r="F46" s="139" t="str">
        <f>"携帯番号→　"&amp;【男子入力】!E$11</f>
        <v>携帯番号→　090-8765-4321</v>
      </c>
      <c r="G46" s="140"/>
      <c r="H46" s="141"/>
    </row>
    <row r="47" spans="1:17" ht="20.25" customHeight="1" x14ac:dyDescent="0.2">
      <c r="A47" s="161"/>
      <c r="B47" s="161"/>
      <c r="C47" s="116"/>
      <c r="D47" s="117"/>
      <c r="E47" s="138"/>
      <c r="F47" s="142"/>
      <c r="G47" s="143"/>
      <c r="H47" s="144"/>
    </row>
    <row r="48" spans="1:17" ht="31.5" customHeight="1" x14ac:dyDescent="0.2">
      <c r="A48" s="145" t="s">
        <v>3</v>
      </c>
      <c r="B48" s="146"/>
      <c r="C48" s="173" t="str">
        <f>IF(【男子入力】!C$12="","",【男子入力】!C$12)</f>
        <v>○○　○○○</v>
      </c>
      <c r="D48" s="174"/>
      <c r="E48" s="174"/>
      <c r="F48" s="175" t="str">
        <f>IF(【男子入力】!D$12="","","（"&amp;【男子入力】!D$12&amp;"）")</f>
        <v>（教　員）</v>
      </c>
      <c r="G48" s="175"/>
      <c r="H48" s="176"/>
    </row>
    <row r="49" spans="1:17" ht="31.5" customHeight="1" x14ac:dyDescent="0.2">
      <c r="A49" s="147"/>
      <c r="B49" s="148"/>
      <c r="C49" s="173" t="str">
        <f>IF(【男子入力】!C$13="","",【男子入力】!C$13)</f>
        <v/>
      </c>
      <c r="D49" s="174"/>
      <c r="E49" s="174"/>
      <c r="F49" s="175" t="str">
        <f>IF(【男子入力】!D$13="","","（"&amp;【男子入力】!D$13&amp;"）")</f>
        <v/>
      </c>
      <c r="G49" s="175"/>
      <c r="H49" s="176"/>
    </row>
    <row r="50" spans="1:17" ht="14.4" customHeight="1" x14ac:dyDescent="0.2">
      <c r="A50" s="1"/>
      <c r="B50" s="1"/>
      <c r="C50" s="122" t="s">
        <v>42</v>
      </c>
      <c r="D50" s="122"/>
      <c r="E50" s="122"/>
      <c r="F50" s="122"/>
      <c r="G50" s="122"/>
    </row>
    <row r="51" spans="1:17" ht="20.399999999999999" customHeight="1" x14ac:dyDescent="0.2">
      <c r="A51" s="157" t="s">
        <v>86</v>
      </c>
      <c r="B51" s="157"/>
      <c r="C51" s="157"/>
      <c r="D51" s="157"/>
      <c r="E51" s="157"/>
      <c r="F51" s="157"/>
      <c r="G51" s="158"/>
      <c r="H51" s="158"/>
    </row>
    <row r="52" spans="1:17" s="72" customFormat="1" ht="15" customHeight="1" x14ac:dyDescent="0.2">
      <c r="A52" s="172"/>
      <c r="B52" s="172"/>
      <c r="C52" s="169" t="s">
        <v>4</v>
      </c>
      <c r="D52" s="170"/>
      <c r="E52" s="170"/>
      <c r="F52" s="170"/>
      <c r="G52" s="170"/>
      <c r="H52" s="171"/>
      <c r="K52" s="172"/>
      <c r="L52" s="169" t="s">
        <v>83</v>
      </c>
      <c r="M52" s="170"/>
      <c r="N52" s="170"/>
      <c r="O52" s="170"/>
      <c r="P52" s="170"/>
      <c r="Q52" s="171"/>
    </row>
    <row r="53" spans="1:17" s="72" customFormat="1" ht="15" customHeight="1" x14ac:dyDescent="0.2">
      <c r="A53" s="172"/>
      <c r="B53" s="172"/>
      <c r="C53" s="169" t="s">
        <v>155</v>
      </c>
      <c r="D53" s="171"/>
      <c r="E53" s="73" t="s">
        <v>1</v>
      </c>
      <c r="F53" s="169" t="s">
        <v>156</v>
      </c>
      <c r="G53" s="171"/>
      <c r="H53" s="73" t="s">
        <v>1</v>
      </c>
      <c r="K53" s="172"/>
      <c r="L53" s="169" t="s">
        <v>155</v>
      </c>
      <c r="M53" s="171"/>
      <c r="N53" s="73" t="s">
        <v>1</v>
      </c>
      <c r="O53" s="169" t="s">
        <v>156</v>
      </c>
      <c r="P53" s="171"/>
      <c r="Q53" s="73" t="s">
        <v>1</v>
      </c>
    </row>
    <row r="54" spans="1:17" ht="12" customHeight="1" x14ac:dyDescent="0.2">
      <c r="A54" s="177" t="s">
        <v>87</v>
      </c>
      <c r="B54" s="127">
        <f>B14+10</f>
        <v>11</v>
      </c>
      <c r="C54" s="57" t="str">
        <f>IF(VLOOKUP($B54,【男子入力】!$G$20:$Q$49,L54,FALSE)=0,"",VLOOKUP($B54,【男子入力】!$G$20:$Q$49,L54,FALSE))</f>
        <v/>
      </c>
      <c r="D54" s="58" t="str">
        <f>IF(VLOOKUP($B54,【男子入力】!$G$20:$Q$49,M54,FALSE)=0,"",VLOOKUP($B54,【男子入力】!$G$20:$Q$49,M54,FALSE))</f>
        <v/>
      </c>
      <c r="E54" s="7"/>
      <c r="F54" s="57" t="str">
        <f>IF(VLOOKUP($B54,【男子入力】!$G$20:$Q$49,O54,FALSE)=0,"",VLOOKUP($B54,【男子入力】!$G$20:$Q$49,O54,FALSE))</f>
        <v/>
      </c>
      <c r="G54" s="58" t="str">
        <f>IF(VLOOKUP($B54,【男子入力】!$G$20:$Q$49,P54,FALSE)=0,"",VLOOKUP($B54,【男子入力】!$G$20:$Q$49,P54,FALSE))</f>
        <v/>
      </c>
      <c r="H54" s="7"/>
      <c r="K54" s="127">
        <f>K14+10</f>
        <v>11</v>
      </c>
      <c r="L54" s="66">
        <v>4</v>
      </c>
      <c r="M54" s="67">
        <v>5</v>
      </c>
      <c r="N54" s="65"/>
      <c r="O54" s="66">
        <v>9</v>
      </c>
      <c r="P54" s="67">
        <v>10</v>
      </c>
      <c r="Q54" s="65"/>
    </row>
    <row r="55" spans="1:17" s="78" customFormat="1" ht="24" customHeight="1" x14ac:dyDescent="0.2">
      <c r="A55" s="178"/>
      <c r="B55" s="168"/>
      <c r="C55" s="74" t="str">
        <f>IF(VLOOKUP($B54,【男子入力】!$G$20:$Q$49,L55,FALSE)=0,"",VLOOKUP($B54,【男子入力】!$G$20:$Q$49,L55,FALSE))</f>
        <v/>
      </c>
      <c r="D55" s="75" t="str">
        <f>IF(VLOOKUP($B54,【男子入力】!$G$20:$Q$49,M55,FALSE)=0,"",VLOOKUP($B54,【男子入力】!$G$20:$Q$49,M55,FALSE))</f>
        <v/>
      </c>
      <c r="E55" s="76" t="str">
        <f>IF(VLOOKUP($B54,【男子入力】!$G$20:$Q$49,N55,FALSE)=0,"",VLOOKUP($B54,【男子入力】!$G$20:$Q$49,N55,FALSE))</f>
        <v/>
      </c>
      <c r="F55" s="77" t="str">
        <f>IF(VLOOKUP($B54,【男子入力】!$G$20:$Q$49,O55,FALSE)=0,"",VLOOKUP($B54,【男子入力】!$G$20:$Q$49,O55,FALSE))</f>
        <v/>
      </c>
      <c r="G55" s="75" t="str">
        <f>IF(VLOOKUP($B54,【男子入力】!$G$20:$Q$49,P55,FALSE)=0,"",VLOOKUP($B54,【男子入力】!$G$20:$Q$49,P55,FALSE))</f>
        <v/>
      </c>
      <c r="H55" s="76" t="str">
        <f>IF(VLOOKUP($B54,【男子入力】!$G$20:$Q$49,Q55,FALSE)=0,"",VLOOKUP($B54,【男子入力】!$G$20:$Q$49,Q55,FALSE))</f>
        <v/>
      </c>
      <c r="K55" s="168"/>
      <c r="L55" s="79">
        <v>2</v>
      </c>
      <c r="M55" s="80">
        <v>3</v>
      </c>
      <c r="N55" s="76">
        <v>6</v>
      </c>
      <c r="O55" s="81">
        <v>7</v>
      </c>
      <c r="P55" s="80">
        <v>8</v>
      </c>
      <c r="Q55" s="76">
        <v>11</v>
      </c>
    </row>
    <row r="56" spans="1:17" ht="12" customHeight="1" x14ac:dyDescent="0.2">
      <c r="A56" s="178"/>
      <c r="B56" s="127">
        <f t="shared" ref="B56" si="16">B16+10</f>
        <v>12</v>
      </c>
      <c r="C56" s="57" t="str">
        <f>IF(VLOOKUP($B56,【男子入力】!$G$20:$Q$49,L56,FALSE)=0,"",VLOOKUP($B56,【男子入力】!$G$20:$Q$49,L56,FALSE))</f>
        <v/>
      </c>
      <c r="D56" s="58" t="str">
        <f>IF(VLOOKUP($B56,【男子入力】!$G$20:$Q$49,M56,FALSE)=0,"",VLOOKUP($B56,【男子入力】!$G$20:$Q$49,M56,FALSE))</f>
        <v/>
      </c>
      <c r="E56" s="7"/>
      <c r="F56" s="57" t="str">
        <f>IF(VLOOKUP($B56,【男子入力】!$G$20:$Q$49,O56,FALSE)=0,"",VLOOKUP($B56,【男子入力】!$G$20:$Q$49,O56,FALSE))</f>
        <v/>
      </c>
      <c r="G56" s="58" t="str">
        <f>IF(VLOOKUP($B56,【男子入力】!$G$20:$Q$49,P56,FALSE)=0,"",VLOOKUP($B56,【男子入力】!$G$20:$Q$49,P56,FALSE))</f>
        <v/>
      </c>
      <c r="H56" s="7"/>
      <c r="K56" s="127">
        <f t="shared" ref="K56" si="17">K16+10</f>
        <v>12</v>
      </c>
      <c r="L56" s="66">
        <f>L54</f>
        <v>4</v>
      </c>
      <c r="M56" s="67">
        <f>M54</f>
        <v>5</v>
      </c>
      <c r="N56" s="65"/>
      <c r="O56" s="66">
        <f t="shared" ref="O56:P56" si="18">O54</f>
        <v>9</v>
      </c>
      <c r="P56" s="67">
        <f t="shared" si="18"/>
        <v>10</v>
      </c>
      <c r="Q56" s="65"/>
    </row>
    <row r="57" spans="1:17" s="78" customFormat="1" ht="24" customHeight="1" x14ac:dyDescent="0.2">
      <c r="A57" s="178"/>
      <c r="B57" s="168"/>
      <c r="C57" s="74" t="str">
        <f>IF(VLOOKUP($B56,【男子入力】!$G$20:$Q$49,L57,FALSE)=0,"",VLOOKUP($B56,【男子入力】!$G$20:$Q$49,L57,FALSE))</f>
        <v/>
      </c>
      <c r="D57" s="75" t="str">
        <f>IF(VLOOKUP($B56,【男子入力】!$G$20:$Q$49,M57,FALSE)=0,"",VLOOKUP($B56,【男子入力】!$G$20:$Q$49,M57,FALSE))</f>
        <v/>
      </c>
      <c r="E57" s="76" t="str">
        <f>IF(VLOOKUP($B56,【男子入力】!$G$20:$Q$49,N57,FALSE)=0,"",VLOOKUP($B56,【男子入力】!$G$20:$Q$49,N57,FALSE))</f>
        <v/>
      </c>
      <c r="F57" s="77" t="str">
        <f>IF(VLOOKUP($B56,【男子入力】!$G$20:$Q$49,O57,FALSE)=0,"",VLOOKUP($B56,【男子入力】!$G$20:$Q$49,O57,FALSE))</f>
        <v/>
      </c>
      <c r="G57" s="75" t="str">
        <f>IF(VLOOKUP($B56,【男子入力】!$G$20:$Q$49,P57,FALSE)=0,"",VLOOKUP($B56,【男子入力】!$G$20:$Q$49,P57,FALSE))</f>
        <v/>
      </c>
      <c r="H57" s="76" t="str">
        <f>IF(VLOOKUP($B56,【男子入力】!$G$20:$Q$49,Q57,FALSE)=0,"",VLOOKUP($B56,【男子入力】!$G$20:$Q$49,Q57,FALSE))</f>
        <v/>
      </c>
      <c r="K57" s="168"/>
      <c r="L57" s="79">
        <f t="shared" ref="L57:Q57" si="19">L55</f>
        <v>2</v>
      </c>
      <c r="M57" s="80">
        <f t="shared" si="19"/>
        <v>3</v>
      </c>
      <c r="N57" s="76">
        <f t="shared" si="19"/>
        <v>6</v>
      </c>
      <c r="O57" s="81">
        <f t="shared" si="19"/>
        <v>7</v>
      </c>
      <c r="P57" s="80">
        <f t="shared" si="19"/>
        <v>8</v>
      </c>
      <c r="Q57" s="76">
        <f t="shared" si="19"/>
        <v>11</v>
      </c>
    </row>
    <row r="58" spans="1:17" ht="12" customHeight="1" x14ac:dyDescent="0.2">
      <c r="A58" s="178"/>
      <c r="B58" s="127">
        <f t="shared" ref="B58" si="20">B18+10</f>
        <v>13</v>
      </c>
      <c r="C58" s="57" t="str">
        <f>IF(VLOOKUP($B58,【男子入力】!$G$20:$Q$49,L58,FALSE)=0,"",VLOOKUP($B58,【男子入力】!$G$20:$Q$49,L58,FALSE))</f>
        <v/>
      </c>
      <c r="D58" s="58" t="str">
        <f>IF(VLOOKUP($B58,【男子入力】!$G$20:$Q$49,M58,FALSE)=0,"",VLOOKUP($B58,【男子入力】!$G$20:$Q$49,M58,FALSE))</f>
        <v/>
      </c>
      <c r="E58" s="7"/>
      <c r="F58" s="57" t="str">
        <f>IF(VLOOKUP($B58,【男子入力】!$G$20:$Q$49,O58,FALSE)=0,"",VLOOKUP($B58,【男子入力】!$G$20:$Q$49,O58,FALSE))</f>
        <v/>
      </c>
      <c r="G58" s="58" t="str">
        <f>IF(VLOOKUP($B58,【男子入力】!$G$20:$Q$49,P58,FALSE)=0,"",VLOOKUP($B58,【男子入力】!$G$20:$Q$49,P58,FALSE))</f>
        <v/>
      </c>
      <c r="H58" s="7"/>
      <c r="K58" s="127">
        <f t="shared" ref="K58" si="21">K18+10</f>
        <v>13</v>
      </c>
      <c r="L58" s="66">
        <f>L56</f>
        <v>4</v>
      </c>
      <c r="M58" s="67">
        <f>M56</f>
        <v>5</v>
      </c>
      <c r="N58" s="65"/>
      <c r="O58" s="66">
        <f t="shared" ref="O58:P58" si="22">O56</f>
        <v>9</v>
      </c>
      <c r="P58" s="67">
        <f t="shared" si="22"/>
        <v>10</v>
      </c>
      <c r="Q58" s="65"/>
    </row>
    <row r="59" spans="1:17" s="78" customFormat="1" ht="24" customHeight="1" x14ac:dyDescent="0.2">
      <c r="A59" s="178"/>
      <c r="B59" s="168"/>
      <c r="C59" s="74" t="str">
        <f>IF(VLOOKUP($B58,【男子入力】!$G$20:$Q$49,L59,FALSE)=0,"",VLOOKUP($B58,【男子入力】!$G$20:$Q$49,L59,FALSE))</f>
        <v/>
      </c>
      <c r="D59" s="75" t="str">
        <f>IF(VLOOKUP($B58,【男子入力】!$G$20:$Q$49,M59,FALSE)=0,"",VLOOKUP($B58,【男子入力】!$G$20:$Q$49,M59,FALSE))</f>
        <v/>
      </c>
      <c r="E59" s="76" t="str">
        <f>IF(VLOOKUP($B58,【男子入力】!$G$20:$Q$49,N59,FALSE)=0,"",VLOOKUP($B58,【男子入力】!$G$20:$Q$49,N59,FALSE))</f>
        <v/>
      </c>
      <c r="F59" s="77" t="str">
        <f>IF(VLOOKUP($B58,【男子入力】!$G$20:$Q$49,O59,FALSE)=0,"",VLOOKUP($B58,【男子入力】!$G$20:$Q$49,O59,FALSE))</f>
        <v/>
      </c>
      <c r="G59" s="75" t="str">
        <f>IF(VLOOKUP($B58,【男子入力】!$G$20:$Q$49,P59,FALSE)=0,"",VLOOKUP($B58,【男子入力】!$G$20:$Q$49,P59,FALSE))</f>
        <v/>
      </c>
      <c r="H59" s="76" t="str">
        <f>IF(VLOOKUP($B58,【男子入力】!$G$20:$Q$49,Q59,FALSE)=0,"",VLOOKUP($B58,【男子入力】!$G$20:$Q$49,Q59,FALSE))</f>
        <v/>
      </c>
      <c r="K59" s="168"/>
      <c r="L59" s="79">
        <f t="shared" ref="L59:Q59" si="23">L57</f>
        <v>2</v>
      </c>
      <c r="M59" s="80">
        <f t="shared" si="23"/>
        <v>3</v>
      </c>
      <c r="N59" s="76">
        <f t="shared" si="23"/>
        <v>6</v>
      </c>
      <c r="O59" s="81">
        <f t="shared" si="23"/>
        <v>7</v>
      </c>
      <c r="P59" s="80">
        <f t="shared" si="23"/>
        <v>8</v>
      </c>
      <c r="Q59" s="76">
        <f t="shared" si="23"/>
        <v>11</v>
      </c>
    </row>
    <row r="60" spans="1:17" ht="12" customHeight="1" x14ac:dyDescent="0.2">
      <c r="A60" s="178"/>
      <c r="B60" s="127">
        <f t="shared" ref="B60" si="24">B20+10</f>
        <v>14</v>
      </c>
      <c r="C60" s="57" t="str">
        <f>IF(VLOOKUP($B60,【男子入力】!$G$20:$Q$49,L60,FALSE)=0,"",VLOOKUP($B60,【男子入力】!$G$20:$Q$49,L60,FALSE))</f>
        <v/>
      </c>
      <c r="D60" s="58" t="str">
        <f>IF(VLOOKUP($B60,【男子入力】!$G$20:$Q$49,M60,FALSE)=0,"",VLOOKUP($B60,【男子入力】!$G$20:$Q$49,M60,FALSE))</f>
        <v/>
      </c>
      <c r="E60" s="7"/>
      <c r="F60" s="57" t="str">
        <f>IF(VLOOKUP($B60,【男子入力】!$G$20:$Q$49,O60,FALSE)=0,"",VLOOKUP($B60,【男子入力】!$G$20:$Q$49,O60,FALSE))</f>
        <v/>
      </c>
      <c r="G60" s="58" t="str">
        <f>IF(VLOOKUP($B60,【男子入力】!$G$20:$Q$49,P60,FALSE)=0,"",VLOOKUP($B60,【男子入力】!$G$20:$Q$49,P60,FALSE))</f>
        <v/>
      </c>
      <c r="H60" s="7"/>
      <c r="K60" s="127">
        <f t="shared" ref="K60" si="25">K20+10</f>
        <v>14</v>
      </c>
      <c r="L60" s="66">
        <f>L58</f>
        <v>4</v>
      </c>
      <c r="M60" s="67">
        <f>M58</f>
        <v>5</v>
      </c>
      <c r="N60" s="65"/>
      <c r="O60" s="66">
        <f t="shared" ref="O60:P60" si="26">O58</f>
        <v>9</v>
      </c>
      <c r="P60" s="67">
        <f t="shared" si="26"/>
        <v>10</v>
      </c>
      <c r="Q60" s="65"/>
    </row>
    <row r="61" spans="1:17" s="78" customFormat="1" ht="24" customHeight="1" x14ac:dyDescent="0.2">
      <c r="A61" s="178"/>
      <c r="B61" s="168"/>
      <c r="C61" s="74" t="str">
        <f>IF(VLOOKUP($B60,【男子入力】!$G$20:$Q$49,L61,FALSE)=0,"",VLOOKUP($B60,【男子入力】!$G$20:$Q$49,L61,FALSE))</f>
        <v/>
      </c>
      <c r="D61" s="75" t="str">
        <f>IF(VLOOKUP($B60,【男子入力】!$G$20:$Q$49,M61,FALSE)=0,"",VLOOKUP($B60,【男子入力】!$G$20:$Q$49,M61,FALSE))</f>
        <v/>
      </c>
      <c r="E61" s="76" t="str">
        <f>IF(VLOOKUP($B60,【男子入力】!$G$20:$Q$49,N61,FALSE)=0,"",VLOOKUP($B60,【男子入力】!$G$20:$Q$49,N61,FALSE))</f>
        <v/>
      </c>
      <c r="F61" s="77" t="str">
        <f>IF(VLOOKUP($B60,【男子入力】!$G$20:$Q$49,O61,FALSE)=0,"",VLOOKUP($B60,【男子入力】!$G$20:$Q$49,O61,FALSE))</f>
        <v/>
      </c>
      <c r="G61" s="75" t="str">
        <f>IF(VLOOKUP($B60,【男子入力】!$G$20:$Q$49,P61,FALSE)=0,"",VLOOKUP($B60,【男子入力】!$G$20:$Q$49,P61,FALSE))</f>
        <v/>
      </c>
      <c r="H61" s="76" t="str">
        <f>IF(VLOOKUP($B60,【男子入力】!$G$20:$Q$49,Q61,FALSE)=0,"",VLOOKUP($B60,【男子入力】!$G$20:$Q$49,Q61,FALSE))</f>
        <v/>
      </c>
      <c r="K61" s="168"/>
      <c r="L61" s="79">
        <f t="shared" ref="L61:Q61" si="27">L59</f>
        <v>2</v>
      </c>
      <c r="M61" s="80">
        <f t="shared" si="27"/>
        <v>3</v>
      </c>
      <c r="N61" s="76">
        <f t="shared" si="27"/>
        <v>6</v>
      </c>
      <c r="O61" s="81">
        <f t="shared" si="27"/>
        <v>7</v>
      </c>
      <c r="P61" s="80">
        <f t="shared" si="27"/>
        <v>8</v>
      </c>
      <c r="Q61" s="76">
        <f t="shared" si="27"/>
        <v>11</v>
      </c>
    </row>
    <row r="62" spans="1:17" ht="12" customHeight="1" x14ac:dyDescent="0.2">
      <c r="A62" s="178"/>
      <c r="B62" s="127">
        <f t="shared" ref="B62" si="28">B22+10</f>
        <v>15</v>
      </c>
      <c r="C62" s="57" t="str">
        <f>IF(VLOOKUP($B62,【男子入力】!$G$20:$Q$49,L62,FALSE)=0,"",VLOOKUP($B62,【男子入力】!$G$20:$Q$49,L62,FALSE))</f>
        <v/>
      </c>
      <c r="D62" s="58" t="str">
        <f>IF(VLOOKUP($B62,【男子入力】!$G$20:$Q$49,M62,FALSE)=0,"",VLOOKUP($B62,【男子入力】!$G$20:$Q$49,M62,FALSE))</f>
        <v/>
      </c>
      <c r="E62" s="7"/>
      <c r="F62" s="57" t="str">
        <f>IF(VLOOKUP($B62,【男子入力】!$G$20:$Q$49,O62,FALSE)=0,"",VLOOKUP($B62,【男子入力】!$G$20:$Q$49,O62,FALSE))</f>
        <v/>
      </c>
      <c r="G62" s="58" t="str">
        <f>IF(VLOOKUP($B62,【男子入力】!$G$20:$Q$49,P62,FALSE)=0,"",VLOOKUP($B62,【男子入力】!$G$20:$Q$49,P62,FALSE))</f>
        <v/>
      </c>
      <c r="H62" s="7"/>
      <c r="K62" s="127">
        <f t="shared" ref="K62" si="29">K22+10</f>
        <v>15</v>
      </c>
      <c r="L62" s="66">
        <f>L60</f>
        <v>4</v>
      </c>
      <c r="M62" s="67">
        <f>M60</f>
        <v>5</v>
      </c>
      <c r="N62" s="65"/>
      <c r="O62" s="66">
        <f t="shared" ref="O62:P62" si="30">O60</f>
        <v>9</v>
      </c>
      <c r="P62" s="67">
        <f t="shared" si="30"/>
        <v>10</v>
      </c>
      <c r="Q62" s="65"/>
    </row>
    <row r="63" spans="1:17" s="78" customFormat="1" ht="24" customHeight="1" x14ac:dyDescent="0.2">
      <c r="A63" s="178"/>
      <c r="B63" s="168"/>
      <c r="C63" s="74" t="str">
        <f>IF(VLOOKUP($B62,【男子入力】!$G$20:$Q$49,L63,FALSE)=0,"",VLOOKUP($B62,【男子入力】!$G$20:$Q$49,L63,FALSE))</f>
        <v/>
      </c>
      <c r="D63" s="75" t="str">
        <f>IF(VLOOKUP($B62,【男子入力】!$G$20:$Q$49,M63,FALSE)=0,"",VLOOKUP($B62,【男子入力】!$G$20:$Q$49,M63,FALSE))</f>
        <v/>
      </c>
      <c r="E63" s="76" t="str">
        <f>IF(VLOOKUP($B62,【男子入力】!$G$20:$Q$49,N63,FALSE)=0,"",VLOOKUP($B62,【男子入力】!$G$20:$Q$49,N63,FALSE))</f>
        <v/>
      </c>
      <c r="F63" s="77" t="str">
        <f>IF(VLOOKUP($B62,【男子入力】!$G$20:$Q$49,O63,FALSE)=0,"",VLOOKUP($B62,【男子入力】!$G$20:$Q$49,O63,FALSE))</f>
        <v/>
      </c>
      <c r="G63" s="75" t="str">
        <f>IF(VLOOKUP($B62,【男子入力】!$G$20:$Q$49,P63,FALSE)=0,"",VLOOKUP($B62,【男子入力】!$G$20:$Q$49,P63,FALSE))</f>
        <v/>
      </c>
      <c r="H63" s="76" t="str">
        <f>IF(VLOOKUP($B62,【男子入力】!$G$20:$Q$49,Q63,FALSE)=0,"",VLOOKUP($B62,【男子入力】!$G$20:$Q$49,Q63,FALSE))</f>
        <v/>
      </c>
      <c r="K63" s="168"/>
      <c r="L63" s="79">
        <f t="shared" ref="L63:Q63" si="31">L61</f>
        <v>2</v>
      </c>
      <c r="M63" s="80">
        <f t="shared" si="31"/>
        <v>3</v>
      </c>
      <c r="N63" s="76">
        <f t="shared" si="31"/>
        <v>6</v>
      </c>
      <c r="O63" s="81">
        <f t="shared" si="31"/>
        <v>7</v>
      </c>
      <c r="P63" s="80">
        <f t="shared" si="31"/>
        <v>8</v>
      </c>
      <c r="Q63" s="76">
        <f t="shared" si="31"/>
        <v>11</v>
      </c>
    </row>
    <row r="64" spans="1:17" ht="12" customHeight="1" x14ac:dyDescent="0.2">
      <c r="A64" s="178"/>
      <c r="B64" s="127">
        <f t="shared" ref="B64" si="32">B24+10</f>
        <v>16</v>
      </c>
      <c r="C64" s="57" t="str">
        <f>IF(VLOOKUP($B64,【男子入力】!$G$20:$Q$49,L64,FALSE)=0,"",VLOOKUP($B64,【男子入力】!$G$20:$Q$49,L64,FALSE))</f>
        <v/>
      </c>
      <c r="D64" s="58" t="str">
        <f>IF(VLOOKUP($B64,【男子入力】!$G$20:$Q$49,M64,FALSE)=0,"",VLOOKUP($B64,【男子入力】!$G$20:$Q$49,M64,FALSE))</f>
        <v/>
      </c>
      <c r="E64" s="7"/>
      <c r="F64" s="57" t="str">
        <f>IF(VLOOKUP($B64,【男子入力】!$G$20:$Q$49,O64,FALSE)=0,"",VLOOKUP($B64,【男子入力】!$G$20:$Q$49,O64,FALSE))</f>
        <v/>
      </c>
      <c r="G64" s="58" t="str">
        <f>IF(VLOOKUP($B64,【男子入力】!$G$20:$Q$49,P64,FALSE)=0,"",VLOOKUP($B64,【男子入力】!$G$20:$Q$49,P64,FALSE))</f>
        <v/>
      </c>
      <c r="H64" s="7"/>
      <c r="K64" s="127">
        <f t="shared" ref="K64" si="33">K24+10</f>
        <v>16</v>
      </c>
      <c r="L64" s="66">
        <f>L62</f>
        <v>4</v>
      </c>
      <c r="M64" s="67">
        <f>M62</f>
        <v>5</v>
      </c>
      <c r="N64" s="65"/>
      <c r="O64" s="66">
        <f t="shared" ref="O64:P64" si="34">O62</f>
        <v>9</v>
      </c>
      <c r="P64" s="67">
        <f t="shared" si="34"/>
        <v>10</v>
      </c>
      <c r="Q64" s="65"/>
    </row>
    <row r="65" spans="1:17" s="78" customFormat="1" ht="24" customHeight="1" x14ac:dyDescent="0.2">
      <c r="A65" s="178"/>
      <c r="B65" s="168"/>
      <c r="C65" s="74" t="str">
        <f>IF(VLOOKUP($B64,【男子入力】!$G$20:$Q$49,L65,FALSE)=0,"",VLOOKUP($B64,【男子入力】!$G$20:$Q$49,L65,FALSE))</f>
        <v/>
      </c>
      <c r="D65" s="75" t="str">
        <f>IF(VLOOKUP($B64,【男子入力】!$G$20:$Q$49,M65,FALSE)=0,"",VLOOKUP($B64,【男子入力】!$G$20:$Q$49,M65,FALSE))</f>
        <v/>
      </c>
      <c r="E65" s="76" t="str">
        <f>IF(VLOOKUP($B64,【男子入力】!$G$20:$Q$49,N65,FALSE)=0,"",VLOOKUP($B64,【男子入力】!$G$20:$Q$49,N65,FALSE))</f>
        <v/>
      </c>
      <c r="F65" s="77" t="str">
        <f>IF(VLOOKUP($B64,【男子入力】!$G$20:$Q$49,O65,FALSE)=0,"",VLOOKUP($B64,【男子入力】!$G$20:$Q$49,O65,FALSE))</f>
        <v/>
      </c>
      <c r="G65" s="75" t="str">
        <f>IF(VLOOKUP($B64,【男子入力】!$G$20:$Q$49,P65,FALSE)=0,"",VLOOKUP($B64,【男子入力】!$G$20:$Q$49,P65,FALSE))</f>
        <v/>
      </c>
      <c r="H65" s="76" t="str">
        <f>IF(VLOOKUP($B64,【男子入力】!$G$20:$Q$49,Q65,FALSE)=0,"",VLOOKUP($B64,【男子入力】!$G$20:$Q$49,Q65,FALSE))</f>
        <v/>
      </c>
      <c r="K65" s="168"/>
      <c r="L65" s="79">
        <f t="shared" ref="L65:Q65" si="35">L63</f>
        <v>2</v>
      </c>
      <c r="M65" s="80">
        <f t="shared" si="35"/>
        <v>3</v>
      </c>
      <c r="N65" s="76">
        <f t="shared" si="35"/>
        <v>6</v>
      </c>
      <c r="O65" s="81">
        <f t="shared" si="35"/>
        <v>7</v>
      </c>
      <c r="P65" s="80">
        <f t="shared" si="35"/>
        <v>8</v>
      </c>
      <c r="Q65" s="76">
        <f t="shared" si="35"/>
        <v>11</v>
      </c>
    </row>
    <row r="66" spans="1:17" ht="12" customHeight="1" x14ac:dyDescent="0.2">
      <c r="A66" s="178"/>
      <c r="B66" s="127">
        <f t="shared" ref="B66" si="36">B26+10</f>
        <v>17</v>
      </c>
      <c r="C66" s="57" t="str">
        <f>IF(VLOOKUP($B66,【男子入力】!$G$20:$Q$49,L66,FALSE)=0,"",VLOOKUP($B66,【男子入力】!$G$20:$Q$49,L66,FALSE))</f>
        <v/>
      </c>
      <c r="D66" s="58" t="str">
        <f>IF(VLOOKUP($B66,【男子入力】!$G$20:$Q$49,M66,FALSE)=0,"",VLOOKUP($B66,【男子入力】!$G$20:$Q$49,M66,FALSE))</f>
        <v/>
      </c>
      <c r="E66" s="7"/>
      <c r="F66" s="57" t="str">
        <f>IF(VLOOKUP($B66,【男子入力】!$G$20:$Q$49,O66,FALSE)=0,"",VLOOKUP($B66,【男子入力】!$G$20:$Q$49,O66,FALSE))</f>
        <v/>
      </c>
      <c r="G66" s="58" t="str">
        <f>IF(VLOOKUP($B66,【男子入力】!$G$20:$Q$49,P66,FALSE)=0,"",VLOOKUP($B66,【男子入力】!$G$20:$Q$49,P66,FALSE))</f>
        <v/>
      </c>
      <c r="H66" s="7"/>
      <c r="K66" s="127">
        <f t="shared" ref="K66" si="37">K26+10</f>
        <v>17</v>
      </c>
      <c r="L66" s="66">
        <f>L56</f>
        <v>4</v>
      </c>
      <c r="M66" s="67">
        <f>M56</f>
        <v>5</v>
      </c>
      <c r="N66" s="65"/>
      <c r="O66" s="66">
        <f t="shared" ref="O66:P66" si="38">O56</f>
        <v>9</v>
      </c>
      <c r="P66" s="67">
        <f t="shared" si="38"/>
        <v>10</v>
      </c>
      <c r="Q66" s="65"/>
    </row>
    <row r="67" spans="1:17" s="78" customFormat="1" ht="24" customHeight="1" x14ac:dyDescent="0.2">
      <c r="A67" s="178"/>
      <c r="B67" s="168"/>
      <c r="C67" s="74" t="str">
        <f>IF(VLOOKUP($B66,【男子入力】!$G$20:$Q$49,L67,FALSE)=0,"",VLOOKUP($B66,【男子入力】!$G$20:$Q$49,L67,FALSE))</f>
        <v/>
      </c>
      <c r="D67" s="75" t="str">
        <f>IF(VLOOKUP($B66,【男子入力】!$G$20:$Q$49,M67,FALSE)=0,"",VLOOKUP($B66,【男子入力】!$G$20:$Q$49,M67,FALSE))</f>
        <v/>
      </c>
      <c r="E67" s="76" t="str">
        <f>IF(VLOOKUP($B66,【男子入力】!$G$20:$Q$49,N67,FALSE)=0,"",VLOOKUP($B66,【男子入力】!$G$20:$Q$49,N67,FALSE))</f>
        <v/>
      </c>
      <c r="F67" s="77" t="str">
        <f>IF(VLOOKUP($B66,【男子入力】!$G$20:$Q$49,O67,FALSE)=0,"",VLOOKUP($B66,【男子入力】!$G$20:$Q$49,O67,FALSE))</f>
        <v/>
      </c>
      <c r="G67" s="75" t="str">
        <f>IF(VLOOKUP($B66,【男子入力】!$G$20:$Q$49,P67,FALSE)=0,"",VLOOKUP($B66,【男子入力】!$G$20:$Q$49,P67,FALSE))</f>
        <v/>
      </c>
      <c r="H67" s="76" t="str">
        <f>IF(VLOOKUP($B66,【男子入力】!$G$20:$Q$49,Q67,FALSE)=0,"",VLOOKUP($B66,【男子入力】!$G$20:$Q$49,Q67,FALSE))</f>
        <v/>
      </c>
      <c r="K67" s="168"/>
      <c r="L67" s="79">
        <f t="shared" ref="L67:Q67" si="39">L57</f>
        <v>2</v>
      </c>
      <c r="M67" s="80">
        <f t="shared" si="39"/>
        <v>3</v>
      </c>
      <c r="N67" s="76">
        <f t="shared" si="39"/>
        <v>6</v>
      </c>
      <c r="O67" s="81">
        <f t="shared" si="39"/>
        <v>7</v>
      </c>
      <c r="P67" s="80">
        <f t="shared" si="39"/>
        <v>8</v>
      </c>
      <c r="Q67" s="76">
        <f t="shared" si="39"/>
        <v>11</v>
      </c>
    </row>
    <row r="68" spans="1:17" ht="12" customHeight="1" x14ac:dyDescent="0.2">
      <c r="A68" s="178"/>
      <c r="B68" s="127">
        <f t="shared" ref="B68" si="40">B28+10</f>
        <v>18</v>
      </c>
      <c r="C68" s="57" t="str">
        <f>IF(VLOOKUP($B68,【男子入力】!$G$20:$Q$49,L68,FALSE)=0,"",VLOOKUP($B68,【男子入力】!$G$20:$Q$49,L68,FALSE))</f>
        <v/>
      </c>
      <c r="D68" s="58" t="str">
        <f>IF(VLOOKUP($B68,【男子入力】!$G$20:$Q$49,M68,FALSE)=0,"",VLOOKUP($B68,【男子入力】!$G$20:$Q$49,M68,FALSE))</f>
        <v/>
      </c>
      <c r="E68" s="7"/>
      <c r="F68" s="57" t="str">
        <f>IF(VLOOKUP($B68,【男子入力】!$G$20:$Q$49,O68,FALSE)=0,"",VLOOKUP($B68,【男子入力】!$G$20:$Q$49,O68,FALSE))</f>
        <v/>
      </c>
      <c r="G68" s="58" t="str">
        <f>IF(VLOOKUP($B68,【男子入力】!$G$20:$Q$49,P68,FALSE)=0,"",VLOOKUP($B68,【男子入力】!$G$20:$Q$49,P68,FALSE))</f>
        <v/>
      </c>
      <c r="H68" s="7"/>
      <c r="K68" s="127">
        <f t="shared" ref="K68" si="41">K28+10</f>
        <v>18</v>
      </c>
      <c r="L68" s="66">
        <f>L66</f>
        <v>4</v>
      </c>
      <c r="M68" s="67">
        <f>M66</f>
        <v>5</v>
      </c>
      <c r="N68" s="65"/>
      <c r="O68" s="66">
        <f t="shared" ref="O68:P68" si="42">O66</f>
        <v>9</v>
      </c>
      <c r="P68" s="67">
        <f t="shared" si="42"/>
        <v>10</v>
      </c>
      <c r="Q68" s="65"/>
    </row>
    <row r="69" spans="1:17" s="78" customFormat="1" ht="24" customHeight="1" x14ac:dyDescent="0.2">
      <c r="A69" s="178"/>
      <c r="B69" s="168"/>
      <c r="C69" s="74" t="str">
        <f>IF(VLOOKUP($B68,【男子入力】!$G$20:$Q$49,L69,FALSE)=0,"",VLOOKUP($B68,【男子入力】!$G$20:$Q$49,L69,FALSE))</f>
        <v/>
      </c>
      <c r="D69" s="75" t="str">
        <f>IF(VLOOKUP($B68,【男子入力】!$G$20:$Q$49,M69,FALSE)=0,"",VLOOKUP($B68,【男子入力】!$G$20:$Q$49,M69,FALSE))</f>
        <v/>
      </c>
      <c r="E69" s="76" t="str">
        <f>IF(VLOOKUP($B68,【男子入力】!$G$20:$Q$49,N69,FALSE)=0,"",VLOOKUP($B68,【男子入力】!$G$20:$Q$49,N69,FALSE))</f>
        <v/>
      </c>
      <c r="F69" s="77" t="str">
        <f>IF(VLOOKUP($B68,【男子入力】!$G$20:$Q$49,O69,FALSE)=0,"",VLOOKUP($B68,【男子入力】!$G$20:$Q$49,O69,FALSE))</f>
        <v/>
      </c>
      <c r="G69" s="75" t="str">
        <f>IF(VLOOKUP($B68,【男子入力】!$G$20:$Q$49,P69,FALSE)=0,"",VLOOKUP($B68,【男子入力】!$G$20:$Q$49,P69,FALSE))</f>
        <v/>
      </c>
      <c r="H69" s="76" t="str">
        <f>IF(VLOOKUP($B68,【男子入力】!$G$20:$Q$49,Q69,FALSE)=0,"",VLOOKUP($B68,【男子入力】!$G$20:$Q$49,Q69,FALSE))</f>
        <v/>
      </c>
      <c r="K69" s="168"/>
      <c r="L69" s="79">
        <f t="shared" ref="L69:Q69" si="43">L67</f>
        <v>2</v>
      </c>
      <c r="M69" s="80">
        <f t="shared" si="43"/>
        <v>3</v>
      </c>
      <c r="N69" s="76">
        <f t="shared" si="43"/>
        <v>6</v>
      </c>
      <c r="O69" s="81">
        <f t="shared" si="43"/>
        <v>7</v>
      </c>
      <c r="P69" s="80">
        <f t="shared" si="43"/>
        <v>8</v>
      </c>
      <c r="Q69" s="76">
        <f t="shared" si="43"/>
        <v>11</v>
      </c>
    </row>
    <row r="70" spans="1:17" ht="12" customHeight="1" x14ac:dyDescent="0.2">
      <c r="A70" s="178"/>
      <c r="B70" s="127">
        <f t="shared" ref="B70" si="44">B30+10</f>
        <v>19</v>
      </c>
      <c r="C70" s="57" t="str">
        <f>IF(VLOOKUP($B70,【男子入力】!$G$20:$Q$49,L70,FALSE)=0,"",VLOOKUP($B70,【男子入力】!$G$20:$Q$49,L70,FALSE))</f>
        <v/>
      </c>
      <c r="D70" s="58" t="str">
        <f>IF(VLOOKUP($B70,【男子入力】!$G$20:$Q$49,M70,FALSE)=0,"",VLOOKUP($B70,【男子入力】!$G$20:$Q$49,M70,FALSE))</f>
        <v/>
      </c>
      <c r="E70" s="7"/>
      <c r="F70" s="57" t="str">
        <f>IF(VLOOKUP($B70,【男子入力】!$G$20:$Q$49,O70,FALSE)=0,"",VLOOKUP($B70,【男子入力】!$G$20:$Q$49,O70,FALSE))</f>
        <v/>
      </c>
      <c r="G70" s="58" t="str">
        <f>IF(VLOOKUP($B70,【男子入力】!$G$20:$Q$49,P70,FALSE)=0,"",VLOOKUP($B70,【男子入力】!$G$20:$Q$49,P70,FALSE))</f>
        <v/>
      </c>
      <c r="H70" s="7"/>
      <c r="K70" s="127">
        <f t="shared" ref="K70" si="45">K30+10</f>
        <v>19</v>
      </c>
      <c r="L70" s="66">
        <f>L56</f>
        <v>4</v>
      </c>
      <c r="M70" s="67">
        <f>M56</f>
        <v>5</v>
      </c>
      <c r="N70" s="65"/>
      <c r="O70" s="66">
        <f>O56</f>
        <v>9</v>
      </c>
      <c r="P70" s="67">
        <f>P56</f>
        <v>10</v>
      </c>
      <c r="Q70" s="65"/>
    </row>
    <row r="71" spans="1:17" s="78" customFormat="1" ht="24" customHeight="1" x14ac:dyDescent="0.2">
      <c r="A71" s="178"/>
      <c r="B71" s="168"/>
      <c r="C71" s="74" t="str">
        <f>IF(VLOOKUP($B70,【男子入力】!$G$20:$Q$49,L71,FALSE)=0,"",VLOOKUP($B70,【男子入力】!$G$20:$Q$49,L71,FALSE))</f>
        <v/>
      </c>
      <c r="D71" s="75" t="str">
        <f>IF(VLOOKUP($B70,【男子入力】!$G$20:$Q$49,M71,FALSE)=0,"",VLOOKUP($B70,【男子入力】!$G$20:$Q$49,M71,FALSE))</f>
        <v/>
      </c>
      <c r="E71" s="76" t="str">
        <f>IF(VLOOKUP($B70,【男子入力】!$G$20:$Q$49,N71,FALSE)=0,"",VLOOKUP($B70,【男子入力】!$G$20:$Q$49,N71,FALSE))</f>
        <v/>
      </c>
      <c r="F71" s="77" t="str">
        <f>IF(VLOOKUP($B70,【男子入力】!$G$20:$Q$49,O71,FALSE)=0,"",VLOOKUP($B70,【男子入力】!$G$20:$Q$49,O71,FALSE))</f>
        <v/>
      </c>
      <c r="G71" s="75" t="str">
        <f>IF(VLOOKUP($B70,【男子入力】!$G$20:$Q$49,P71,FALSE)=0,"",VLOOKUP($B70,【男子入力】!$G$20:$Q$49,P71,FALSE))</f>
        <v/>
      </c>
      <c r="H71" s="76" t="str">
        <f>IF(VLOOKUP($B70,【男子入力】!$G$20:$Q$49,Q71,FALSE)=0,"",VLOOKUP($B70,【男子入力】!$G$20:$Q$49,Q71,FALSE))</f>
        <v/>
      </c>
      <c r="K71" s="168"/>
      <c r="L71" s="79">
        <f>L57</f>
        <v>2</v>
      </c>
      <c r="M71" s="80">
        <f>M57</f>
        <v>3</v>
      </c>
      <c r="N71" s="76">
        <f>N57</f>
        <v>6</v>
      </c>
      <c r="O71" s="81">
        <f>O57</f>
        <v>7</v>
      </c>
      <c r="P71" s="80">
        <f>P57</f>
        <v>8</v>
      </c>
      <c r="Q71" s="76">
        <f>Q57</f>
        <v>11</v>
      </c>
    </row>
    <row r="72" spans="1:17" ht="12" customHeight="1" x14ac:dyDescent="0.2">
      <c r="A72" s="178"/>
      <c r="B72" s="127">
        <f t="shared" ref="B72" si="46">B32+10</f>
        <v>20</v>
      </c>
      <c r="C72" s="57" t="str">
        <f>IF(VLOOKUP($B72,【男子入力】!$G$20:$Q$49,L72,FALSE)=0,"",VLOOKUP($B72,【男子入力】!$G$20:$Q$49,L72,FALSE))</f>
        <v/>
      </c>
      <c r="D72" s="58" t="str">
        <f>IF(VLOOKUP($B72,【男子入力】!$G$20:$Q$49,M72,FALSE)=0,"",VLOOKUP($B72,【男子入力】!$G$20:$Q$49,M72,FALSE))</f>
        <v/>
      </c>
      <c r="E72" s="7"/>
      <c r="F72" s="57" t="str">
        <f>IF(VLOOKUP($B72,【男子入力】!$G$20:$Q$49,O72,FALSE)=0,"",VLOOKUP($B72,【男子入力】!$G$20:$Q$49,O72,FALSE))</f>
        <v/>
      </c>
      <c r="G72" s="58" t="str">
        <f>IF(VLOOKUP($B72,【男子入力】!$G$20:$Q$49,P72,FALSE)=0,"",VLOOKUP($B72,【男子入力】!$G$20:$Q$49,P72,FALSE))</f>
        <v/>
      </c>
      <c r="H72" s="7"/>
      <c r="K72" s="127">
        <f t="shared" ref="K72" si="47">K32+10</f>
        <v>20</v>
      </c>
      <c r="L72" s="66">
        <f>L70</f>
        <v>4</v>
      </c>
      <c r="M72" s="67">
        <f>M70</f>
        <v>5</v>
      </c>
      <c r="N72" s="65"/>
      <c r="O72" s="66">
        <f t="shared" ref="O72:P72" si="48">O70</f>
        <v>9</v>
      </c>
      <c r="P72" s="67">
        <f t="shared" si="48"/>
        <v>10</v>
      </c>
      <c r="Q72" s="65"/>
    </row>
    <row r="73" spans="1:17" s="78" customFormat="1" ht="24" customHeight="1" x14ac:dyDescent="0.2">
      <c r="A73" s="179"/>
      <c r="B73" s="168"/>
      <c r="C73" s="74" t="str">
        <f>IF(VLOOKUP($B72,【男子入力】!$G$20:$Q$49,L73,FALSE)=0,"",VLOOKUP($B72,【男子入力】!$G$20:$Q$49,L73,FALSE))</f>
        <v/>
      </c>
      <c r="D73" s="75" t="str">
        <f>IF(VLOOKUP($B72,【男子入力】!$G$20:$Q$49,M73,FALSE)=0,"",VLOOKUP($B72,【男子入力】!$G$20:$Q$49,M73,FALSE))</f>
        <v/>
      </c>
      <c r="E73" s="76" t="str">
        <f>IF(VLOOKUP($B72,【男子入力】!$G$20:$Q$49,N73,FALSE)=0,"",VLOOKUP($B72,【男子入力】!$G$20:$Q$49,N73,FALSE))</f>
        <v/>
      </c>
      <c r="F73" s="74" t="str">
        <f>IF(VLOOKUP($B72,【男子入力】!$G$20:$Q$49,O73,FALSE)=0,"",VLOOKUP($B72,【男子入力】!$G$20:$Q$49,O73,FALSE))</f>
        <v/>
      </c>
      <c r="G73" s="75" t="str">
        <f>IF(VLOOKUP($B72,【男子入力】!$G$20:$Q$49,P73,FALSE)=0,"",VLOOKUP($B72,【男子入力】!$G$20:$Q$49,P73,FALSE))</f>
        <v/>
      </c>
      <c r="H73" s="76" t="str">
        <f>IF(VLOOKUP($B72,【男子入力】!$G$20:$Q$49,Q73,FALSE)=0,"",VLOOKUP($B72,【男子入力】!$G$20:$Q$49,Q73,FALSE))</f>
        <v/>
      </c>
      <c r="K73" s="168"/>
      <c r="L73" s="79">
        <f t="shared" ref="L73:Q73" si="49">L71</f>
        <v>2</v>
      </c>
      <c r="M73" s="80">
        <f t="shared" si="49"/>
        <v>3</v>
      </c>
      <c r="N73" s="76">
        <f t="shared" si="49"/>
        <v>6</v>
      </c>
      <c r="O73" s="79">
        <f t="shared" si="49"/>
        <v>7</v>
      </c>
      <c r="P73" s="80">
        <f t="shared" si="49"/>
        <v>8</v>
      </c>
      <c r="Q73" s="76">
        <f t="shared" si="49"/>
        <v>11</v>
      </c>
    </row>
    <row r="74" spans="1:17" ht="9" customHeight="1" x14ac:dyDescent="0.2">
      <c r="A74" s="3"/>
      <c r="B74" s="4"/>
      <c r="C74" s="4"/>
      <c r="D74" s="36"/>
      <c r="E74" s="6"/>
      <c r="F74" s="6"/>
      <c r="G74" s="36"/>
      <c r="H74" s="6"/>
      <c r="K74" s="3"/>
      <c r="L74" s="4"/>
      <c r="M74" s="36"/>
      <c r="N74" s="6"/>
      <c r="O74" s="6"/>
      <c r="P74" s="36"/>
      <c r="Q74" s="6"/>
    </row>
    <row r="75" spans="1:17" ht="16.5" customHeight="1" x14ac:dyDescent="0.2">
      <c r="A75" s="126" t="s">
        <v>7</v>
      </c>
      <c r="B75" s="126"/>
      <c r="C75" s="126"/>
      <c r="D75" s="126"/>
      <c r="E75" s="126"/>
      <c r="F75" s="126"/>
      <c r="G75" s="126"/>
      <c r="H75" s="126"/>
    </row>
    <row r="76" spans="1:17" ht="30.75" customHeight="1" x14ac:dyDescent="0.2">
      <c r="A76" s="180">
        <f ca="1">【男子入力】!C$6</f>
        <v>44682</v>
      </c>
      <c r="B76" s="180"/>
      <c r="C76" s="180"/>
      <c r="D76" s="134" t="s">
        <v>0</v>
      </c>
      <c r="E76" s="134"/>
      <c r="F76" s="125" t="str">
        <f>【男子入力】!C$4&amp;"中学校"</f>
        <v>○○中学校</v>
      </c>
      <c r="G76" s="125"/>
      <c r="H76" s="54"/>
    </row>
    <row r="77" spans="1:17" ht="13.5" customHeight="1" x14ac:dyDescent="0.2">
      <c r="D77" s="134"/>
      <c r="E77" s="134"/>
      <c r="F77" s="123"/>
      <c r="G77" s="123"/>
      <c r="H77" s="54"/>
    </row>
    <row r="78" spans="1:17" ht="13.5" customHeight="1" x14ac:dyDescent="0.2">
      <c r="E78" s="55"/>
      <c r="F78" s="54"/>
      <c r="G78" s="54"/>
      <c r="H78" s="54"/>
    </row>
    <row r="79" spans="1:17" ht="30" customHeight="1" x14ac:dyDescent="0.3">
      <c r="D79" s="124" t="s">
        <v>80</v>
      </c>
      <c r="E79" s="124"/>
      <c r="F79" s="123" t="str">
        <f>【男子入力】!C$5</f>
        <v>○○　○○</v>
      </c>
      <c r="G79" s="123"/>
      <c r="H79" s="37" t="s">
        <v>75</v>
      </c>
    </row>
    <row r="80" spans="1:17" ht="13.5" customHeight="1" x14ac:dyDescent="0.2">
      <c r="E80" s="64"/>
    </row>
    <row r="81" spans="1:17" ht="13.35" customHeight="1" x14ac:dyDescent="0.2"/>
    <row r="82" spans="1:17" ht="56.4" customHeight="1" x14ac:dyDescent="0.2">
      <c r="A82" s="132" t="str">
        <f>"【"&amp;【男子入力】!C$2&amp;" 】"</f>
        <v>【　　　第６３回那覇地区中学校夏季ソフトテニス競技大会　　　 】</v>
      </c>
      <c r="B82" s="132"/>
      <c r="C82" s="132"/>
      <c r="D82" s="132"/>
      <c r="E82" s="132"/>
      <c r="F82" s="132"/>
      <c r="G82" s="132"/>
      <c r="H82" s="132"/>
    </row>
    <row r="83" spans="1:17" ht="26.4" customHeight="1" x14ac:dyDescent="0.2">
      <c r="A83" s="135" t="s">
        <v>85</v>
      </c>
      <c r="B83" s="136"/>
      <c r="C83" s="136"/>
      <c r="D83" s="136"/>
      <c r="E83" s="136"/>
      <c r="F83" s="136"/>
      <c r="G83" s="136"/>
      <c r="H83" s="136"/>
    </row>
    <row r="84" spans="1:17" ht="20.25" customHeight="1" x14ac:dyDescent="0.2">
      <c r="A84" s="161" t="s">
        <v>0</v>
      </c>
      <c r="B84" s="161"/>
      <c r="C84" s="162" t="str">
        <f>【男子入力】!C$4</f>
        <v>○○</v>
      </c>
      <c r="D84" s="164" t="s">
        <v>11</v>
      </c>
      <c r="E84" s="165"/>
      <c r="F84" s="154" t="str">
        <f>"電話番号→　"&amp;【男子入力】!E$4</f>
        <v>電話番号→　098-123-4567</v>
      </c>
      <c r="G84" s="155"/>
      <c r="H84" s="156"/>
    </row>
    <row r="85" spans="1:17" ht="20.25" customHeight="1" x14ac:dyDescent="0.2">
      <c r="A85" s="161"/>
      <c r="B85" s="161"/>
      <c r="C85" s="163"/>
      <c r="D85" s="166"/>
      <c r="E85" s="167"/>
      <c r="F85" s="154" t="str">
        <f>"ＦＡＸ番号→　"&amp;【男子入力】!E$5</f>
        <v>ＦＡＸ番号→　098-123-6789</v>
      </c>
      <c r="G85" s="155"/>
      <c r="H85" s="156"/>
    </row>
    <row r="86" spans="1:17" ht="20.25" customHeight="1" x14ac:dyDescent="0.2">
      <c r="A86" s="161" t="s">
        <v>2</v>
      </c>
      <c r="B86" s="161"/>
      <c r="C86" s="114" t="str">
        <f>【男子入力】!C$11</f>
        <v>○○○　○○</v>
      </c>
      <c r="D86" s="115"/>
      <c r="E86" s="137"/>
      <c r="F86" s="139" t="str">
        <f>"携帯番号→　"&amp;【男子入力】!E$11</f>
        <v>携帯番号→　090-8765-4321</v>
      </c>
      <c r="G86" s="140"/>
      <c r="H86" s="141"/>
    </row>
    <row r="87" spans="1:17" ht="20.25" customHeight="1" x14ac:dyDescent="0.2">
      <c r="A87" s="161"/>
      <c r="B87" s="161"/>
      <c r="C87" s="116"/>
      <c r="D87" s="117"/>
      <c r="E87" s="138"/>
      <c r="F87" s="142"/>
      <c r="G87" s="143"/>
      <c r="H87" s="144"/>
    </row>
    <row r="88" spans="1:17" ht="31.5" customHeight="1" x14ac:dyDescent="0.2">
      <c r="A88" s="145" t="s">
        <v>3</v>
      </c>
      <c r="B88" s="146"/>
      <c r="C88" s="173" t="str">
        <f>IF(【男子入力】!C$12="","",【男子入力】!C$12)</f>
        <v>○○　○○○</v>
      </c>
      <c r="D88" s="174"/>
      <c r="E88" s="174"/>
      <c r="F88" s="175" t="str">
        <f>IF(【男子入力】!D$12="","","（"&amp;【男子入力】!D$12&amp;"）")</f>
        <v>（教　員）</v>
      </c>
      <c r="G88" s="175"/>
      <c r="H88" s="176"/>
    </row>
    <row r="89" spans="1:17" ht="31.5" customHeight="1" x14ac:dyDescent="0.2">
      <c r="A89" s="147"/>
      <c r="B89" s="148"/>
      <c r="C89" s="173" t="str">
        <f>IF(【男子入力】!C$13="","",【男子入力】!C$13)</f>
        <v/>
      </c>
      <c r="D89" s="174"/>
      <c r="E89" s="174"/>
      <c r="F89" s="175" t="str">
        <f>IF(【男子入力】!D$13="","","（"&amp;【男子入力】!D$13&amp;"）")</f>
        <v/>
      </c>
      <c r="G89" s="175"/>
      <c r="H89" s="176"/>
    </row>
    <row r="90" spans="1:17" ht="14.4" customHeight="1" x14ac:dyDescent="0.2">
      <c r="A90" s="1"/>
      <c r="B90" s="1"/>
      <c r="C90" s="122" t="s">
        <v>42</v>
      </c>
      <c r="D90" s="122"/>
      <c r="E90" s="122"/>
      <c r="F90" s="122"/>
      <c r="G90" s="122"/>
    </row>
    <row r="91" spans="1:17" ht="20.399999999999999" customHeight="1" x14ac:dyDescent="0.2">
      <c r="A91" s="157" t="s">
        <v>86</v>
      </c>
      <c r="B91" s="157"/>
      <c r="C91" s="157"/>
      <c r="D91" s="157"/>
      <c r="E91" s="157"/>
      <c r="F91" s="157"/>
      <c r="G91" s="158"/>
      <c r="H91" s="158"/>
    </row>
    <row r="92" spans="1:17" s="72" customFormat="1" ht="15" customHeight="1" x14ac:dyDescent="0.2">
      <c r="A92" s="172"/>
      <c r="B92" s="172"/>
      <c r="C92" s="169" t="s">
        <v>4</v>
      </c>
      <c r="D92" s="170"/>
      <c r="E92" s="170"/>
      <c r="F92" s="170"/>
      <c r="G92" s="170"/>
      <c r="H92" s="171"/>
      <c r="K92" s="172"/>
      <c r="L92" s="169" t="s">
        <v>83</v>
      </c>
      <c r="M92" s="170"/>
      <c r="N92" s="170"/>
      <c r="O92" s="170"/>
      <c r="P92" s="170"/>
      <c r="Q92" s="171"/>
    </row>
    <row r="93" spans="1:17" s="72" customFormat="1" ht="15" customHeight="1" x14ac:dyDescent="0.2">
      <c r="A93" s="172"/>
      <c r="B93" s="172"/>
      <c r="C93" s="169" t="s">
        <v>155</v>
      </c>
      <c r="D93" s="171"/>
      <c r="E93" s="73" t="s">
        <v>1</v>
      </c>
      <c r="F93" s="169" t="s">
        <v>156</v>
      </c>
      <c r="G93" s="171"/>
      <c r="H93" s="73" t="s">
        <v>1</v>
      </c>
      <c r="K93" s="172"/>
      <c r="L93" s="169" t="s">
        <v>155</v>
      </c>
      <c r="M93" s="171"/>
      <c r="N93" s="73" t="s">
        <v>1</v>
      </c>
      <c r="O93" s="169" t="s">
        <v>156</v>
      </c>
      <c r="P93" s="171"/>
      <c r="Q93" s="73" t="s">
        <v>1</v>
      </c>
    </row>
    <row r="94" spans="1:17" ht="12" customHeight="1" x14ac:dyDescent="0.2">
      <c r="A94" s="177" t="s">
        <v>87</v>
      </c>
      <c r="B94" s="127">
        <f>B54+10</f>
        <v>21</v>
      </c>
      <c r="C94" s="57" t="str">
        <f>IF(VLOOKUP($B94,【男子入力】!$G$20:$Q$49,L94,FALSE)=0,"",VLOOKUP($B94,【男子入力】!$G$20:$Q$49,L94,FALSE))</f>
        <v/>
      </c>
      <c r="D94" s="58" t="str">
        <f>IF(VLOOKUP($B94,【男子入力】!$G$20:$Q$49,M94,FALSE)=0,"",VLOOKUP($B94,【男子入力】!$G$20:$Q$49,M94,FALSE))</f>
        <v/>
      </c>
      <c r="E94" s="7"/>
      <c r="F94" s="57" t="str">
        <f>IF(VLOOKUP($B94,【男子入力】!$G$20:$Q$49,O94,FALSE)=0,"",VLOOKUP($B94,【男子入力】!$G$20:$Q$49,O94,FALSE))</f>
        <v/>
      </c>
      <c r="G94" s="58" t="str">
        <f>IF(VLOOKUP($B94,【男子入力】!$G$20:$Q$49,P94,FALSE)=0,"",VLOOKUP($B94,【男子入力】!$G$20:$Q$49,P94,FALSE))</f>
        <v/>
      </c>
      <c r="H94" s="7"/>
      <c r="K94" s="127">
        <f>K54+10</f>
        <v>21</v>
      </c>
      <c r="L94" s="66">
        <v>4</v>
      </c>
      <c r="M94" s="67">
        <v>5</v>
      </c>
      <c r="N94" s="65"/>
      <c r="O94" s="66">
        <v>9</v>
      </c>
      <c r="P94" s="67">
        <v>10</v>
      </c>
      <c r="Q94" s="65"/>
    </row>
    <row r="95" spans="1:17" s="78" customFormat="1" ht="24" customHeight="1" x14ac:dyDescent="0.2">
      <c r="A95" s="178"/>
      <c r="B95" s="168"/>
      <c r="C95" s="74" t="str">
        <f>IF(VLOOKUP($B94,【男子入力】!$G$20:$Q$49,L95,FALSE)=0,"",VLOOKUP($B94,【男子入力】!$G$20:$Q$49,L95,FALSE))</f>
        <v/>
      </c>
      <c r="D95" s="75" t="str">
        <f>IF(VLOOKUP($B94,【男子入力】!$G$20:$Q$49,M95,FALSE)=0,"",VLOOKUP($B94,【男子入力】!$G$20:$Q$49,M95,FALSE))</f>
        <v/>
      </c>
      <c r="E95" s="76" t="str">
        <f>IF(VLOOKUP($B94,【男子入力】!$G$20:$Q$49,N95,FALSE)=0,"",VLOOKUP($B94,【男子入力】!$G$20:$Q$49,N95,FALSE))</f>
        <v/>
      </c>
      <c r="F95" s="77" t="str">
        <f>IF(VLOOKUP($B94,【男子入力】!$G$20:$Q$49,O95,FALSE)=0,"",VLOOKUP($B94,【男子入力】!$G$20:$Q$49,O95,FALSE))</f>
        <v/>
      </c>
      <c r="G95" s="75" t="str">
        <f>IF(VLOOKUP($B94,【男子入力】!$G$20:$Q$49,P95,FALSE)=0,"",VLOOKUP($B94,【男子入力】!$G$20:$Q$49,P95,FALSE))</f>
        <v/>
      </c>
      <c r="H95" s="76" t="str">
        <f>IF(VLOOKUP($B94,【男子入力】!$G$20:$Q$49,Q95,FALSE)=0,"",VLOOKUP($B94,【男子入力】!$G$20:$Q$49,Q95,FALSE))</f>
        <v/>
      </c>
      <c r="K95" s="168"/>
      <c r="L95" s="79">
        <v>2</v>
      </c>
      <c r="M95" s="80">
        <v>3</v>
      </c>
      <c r="N95" s="76">
        <v>6</v>
      </c>
      <c r="O95" s="81">
        <v>7</v>
      </c>
      <c r="P95" s="80">
        <v>8</v>
      </c>
      <c r="Q95" s="76">
        <v>11</v>
      </c>
    </row>
    <row r="96" spans="1:17" ht="12" customHeight="1" x14ac:dyDescent="0.2">
      <c r="A96" s="178"/>
      <c r="B96" s="127">
        <f t="shared" ref="B96" si="50">B56+10</f>
        <v>22</v>
      </c>
      <c r="C96" s="57" t="str">
        <f>IF(VLOOKUP($B96,【男子入力】!$G$20:$Q$49,L96,FALSE)=0,"",VLOOKUP($B96,【男子入力】!$G$20:$Q$49,L96,FALSE))</f>
        <v/>
      </c>
      <c r="D96" s="58" t="str">
        <f>IF(VLOOKUP($B96,【男子入力】!$G$20:$Q$49,M96,FALSE)=0,"",VLOOKUP($B96,【男子入力】!$G$20:$Q$49,M96,FALSE))</f>
        <v/>
      </c>
      <c r="E96" s="7"/>
      <c r="F96" s="57" t="str">
        <f>IF(VLOOKUP($B96,【男子入力】!$G$20:$Q$49,O96,FALSE)=0,"",VLOOKUP($B96,【男子入力】!$G$20:$Q$49,O96,FALSE))</f>
        <v/>
      </c>
      <c r="G96" s="58" t="str">
        <f>IF(VLOOKUP($B96,【男子入力】!$G$20:$Q$49,P96,FALSE)=0,"",VLOOKUP($B96,【男子入力】!$G$20:$Q$49,P96,FALSE))</f>
        <v/>
      </c>
      <c r="H96" s="7"/>
      <c r="K96" s="127">
        <f t="shared" ref="K96" si="51">K56+10</f>
        <v>22</v>
      </c>
      <c r="L96" s="66">
        <f>L94</f>
        <v>4</v>
      </c>
      <c r="M96" s="67">
        <f>M94</f>
        <v>5</v>
      </c>
      <c r="N96" s="65"/>
      <c r="O96" s="66">
        <f t="shared" ref="O96:P96" si="52">O94</f>
        <v>9</v>
      </c>
      <c r="P96" s="67">
        <f t="shared" si="52"/>
        <v>10</v>
      </c>
      <c r="Q96" s="65"/>
    </row>
    <row r="97" spans="1:17" s="78" customFormat="1" ht="24" customHeight="1" x14ac:dyDescent="0.2">
      <c r="A97" s="178"/>
      <c r="B97" s="168"/>
      <c r="C97" s="74" t="str">
        <f>IF(VLOOKUP($B96,【男子入力】!$G$20:$Q$49,L97,FALSE)=0,"",VLOOKUP($B96,【男子入力】!$G$20:$Q$49,L97,FALSE))</f>
        <v/>
      </c>
      <c r="D97" s="75" t="str">
        <f>IF(VLOOKUP($B96,【男子入力】!$G$20:$Q$49,M97,FALSE)=0,"",VLOOKUP($B96,【男子入力】!$G$20:$Q$49,M97,FALSE))</f>
        <v/>
      </c>
      <c r="E97" s="76" t="str">
        <f>IF(VLOOKUP($B96,【男子入力】!$G$20:$Q$49,N97,FALSE)=0,"",VLOOKUP($B96,【男子入力】!$G$20:$Q$49,N97,FALSE))</f>
        <v/>
      </c>
      <c r="F97" s="77" t="str">
        <f>IF(VLOOKUP($B96,【男子入力】!$G$20:$Q$49,O97,FALSE)=0,"",VLOOKUP($B96,【男子入力】!$G$20:$Q$49,O97,FALSE))</f>
        <v/>
      </c>
      <c r="G97" s="75" t="str">
        <f>IF(VLOOKUP($B96,【男子入力】!$G$20:$Q$49,P97,FALSE)=0,"",VLOOKUP($B96,【男子入力】!$G$20:$Q$49,P97,FALSE))</f>
        <v/>
      </c>
      <c r="H97" s="76" t="str">
        <f>IF(VLOOKUP($B96,【男子入力】!$G$20:$Q$49,Q97,FALSE)=0,"",VLOOKUP($B96,【男子入力】!$G$20:$Q$49,Q97,FALSE))</f>
        <v/>
      </c>
      <c r="K97" s="168"/>
      <c r="L97" s="79">
        <f t="shared" ref="L97:Q97" si="53">L95</f>
        <v>2</v>
      </c>
      <c r="M97" s="80">
        <f t="shared" si="53"/>
        <v>3</v>
      </c>
      <c r="N97" s="76">
        <f t="shared" si="53"/>
        <v>6</v>
      </c>
      <c r="O97" s="81">
        <f t="shared" si="53"/>
        <v>7</v>
      </c>
      <c r="P97" s="80">
        <f t="shared" si="53"/>
        <v>8</v>
      </c>
      <c r="Q97" s="76">
        <f t="shared" si="53"/>
        <v>11</v>
      </c>
    </row>
    <row r="98" spans="1:17" ht="12" customHeight="1" x14ac:dyDescent="0.2">
      <c r="A98" s="178"/>
      <c r="B98" s="127">
        <f t="shared" ref="B98" si="54">B58+10</f>
        <v>23</v>
      </c>
      <c r="C98" s="57" t="str">
        <f>IF(VLOOKUP($B98,【男子入力】!$G$20:$Q$49,L98,FALSE)=0,"",VLOOKUP($B98,【男子入力】!$G$20:$Q$49,L98,FALSE))</f>
        <v/>
      </c>
      <c r="D98" s="58" t="str">
        <f>IF(VLOOKUP($B98,【男子入力】!$G$20:$Q$49,M98,FALSE)=0,"",VLOOKUP($B98,【男子入力】!$G$20:$Q$49,M98,FALSE))</f>
        <v/>
      </c>
      <c r="E98" s="7"/>
      <c r="F98" s="57" t="str">
        <f>IF(VLOOKUP($B98,【男子入力】!$G$20:$Q$49,O98,FALSE)=0,"",VLOOKUP($B98,【男子入力】!$G$20:$Q$49,O98,FALSE))</f>
        <v/>
      </c>
      <c r="G98" s="58" t="str">
        <f>IF(VLOOKUP($B98,【男子入力】!$G$20:$Q$49,P98,FALSE)=0,"",VLOOKUP($B98,【男子入力】!$G$20:$Q$49,P98,FALSE))</f>
        <v/>
      </c>
      <c r="H98" s="7"/>
      <c r="K98" s="127">
        <f t="shared" ref="K98" si="55">K58+10</f>
        <v>23</v>
      </c>
      <c r="L98" s="66">
        <f>L96</f>
        <v>4</v>
      </c>
      <c r="M98" s="67">
        <f>M96</f>
        <v>5</v>
      </c>
      <c r="N98" s="65"/>
      <c r="O98" s="66">
        <f t="shared" ref="O98:P98" si="56">O96</f>
        <v>9</v>
      </c>
      <c r="P98" s="67">
        <f t="shared" si="56"/>
        <v>10</v>
      </c>
      <c r="Q98" s="65"/>
    </row>
    <row r="99" spans="1:17" s="78" customFormat="1" ht="24" customHeight="1" x14ac:dyDescent="0.2">
      <c r="A99" s="178"/>
      <c r="B99" s="168"/>
      <c r="C99" s="74" t="str">
        <f>IF(VLOOKUP($B98,【男子入力】!$G$20:$Q$49,L99,FALSE)=0,"",VLOOKUP($B98,【男子入力】!$G$20:$Q$49,L99,FALSE))</f>
        <v/>
      </c>
      <c r="D99" s="75" t="str">
        <f>IF(VLOOKUP($B98,【男子入力】!$G$20:$Q$49,M99,FALSE)=0,"",VLOOKUP($B98,【男子入力】!$G$20:$Q$49,M99,FALSE))</f>
        <v/>
      </c>
      <c r="E99" s="76" t="str">
        <f>IF(VLOOKUP($B98,【男子入力】!$G$20:$Q$49,N99,FALSE)=0,"",VLOOKUP($B98,【男子入力】!$G$20:$Q$49,N99,FALSE))</f>
        <v/>
      </c>
      <c r="F99" s="77" t="str">
        <f>IF(VLOOKUP($B98,【男子入力】!$G$20:$Q$49,O99,FALSE)=0,"",VLOOKUP($B98,【男子入力】!$G$20:$Q$49,O99,FALSE))</f>
        <v/>
      </c>
      <c r="G99" s="75" t="str">
        <f>IF(VLOOKUP($B98,【男子入力】!$G$20:$Q$49,P99,FALSE)=0,"",VLOOKUP($B98,【男子入力】!$G$20:$Q$49,P99,FALSE))</f>
        <v/>
      </c>
      <c r="H99" s="76" t="str">
        <f>IF(VLOOKUP($B98,【男子入力】!$G$20:$Q$49,Q99,FALSE)=0,"",VLOOKUP($B98,【男子入力】!$G$20:$Q$49,Q99,FALSE))</f>
        <v/>
      </c>
      <c r="K99" s="168"/>
      <c r="L99" s="79">
        <f t="shared" ref="L99:Q99" si="57">L97</f>
        <v>2</v>
      </c>
      <c r="M99" s="80">
        <f t="shared" si="57"/>
        <v>3</v>
      </c>
      <c r="N99" s="76">
        <f t="shared" si="57"/>
        <v>6</v>
      </c>
      <c r="O99" s="81">
        <f t="shared" si="57"/>
        <v>7</v>
      </c>
      <c r="P99" s="80">
        <f t="shared" si="57"/>
        <v>8</v>
      </c>
      <c r="Q99" s="76">
        <f t="shared" si="57"/>
        <v>11</v>
      </c>
    </row>
    <row r="100" spans="1:17" ht="12" customHeight="1" x14ac:dyDescent="0.2">
      <c r="A100" s="178"/>
      <c r="B100" s="127">
        <f t="shared" ref="B100" si="58">B60+10</f>
        <v>24</v>
      </c>
      <c r="C100" s="57" t="str">
        <f>IF(VLOOKUP($B100,【男子入力】!$G$20:$Q$49,L100,FALSE)=0,"",VLOOKUP($B100,【男子入力】!$G$20:$Q$49,L100,FALSE))</f>
        <v/>
      </c>
      <c r="D100" s="58" t="str">
        <f>IF(VLOOKUP($B100,【男子入力】!$G$20:$Q$49,M100,FALSE)=0,"",VLOOKUP($B100,【男子入力】!$G$20:$Q$49,M100,FALSE))</f>
        <v/>
      </c>
      <c r="E100" s="7"/>
      <c r="F100" s="57" t="str">
        <f>IF(VLOOKUP($B100,【男子入力】!$G$20:$Q$49,O100,FALSE)=0,"",VLOOKUP($B100,【男子入力】!$G$20:$Q$49,O100,FALSE))</f>
        <v/>
      </c>
      <c r="G100" s="58" t="str">
        <f>IF(VLOOKUP($B100,【男子入力】!$G$20:$Q$49,P100,FALSE)=0,"",VLOOKUP($B100,【男子入力】!$G$20:$Q$49,P100,FALSE))</f>
        <v/>
      </c>
      <c r="H100" s="7"/>
      <c r="K100" s="127">
        <f t="shared" ref="K100" si="59">K60+10</f>
        <v>24</v>
      </c>
      <c r="L100" s="66">
        <f>L98</f>
        <v>4</v>
      </c>
      <c r="M100" s="67">
        <f>M98</f>
        <v>5</v>
      </c>
      <c r="N100" s="65"/>
      <c r="O100" s="66">
        <f t="shared" ref="O100:P100" si="60">O98</f>
        <v>9</v>
      </c>
      <c r="P100" s="67">
        <f t="shared" si="60"/>
        <v>10</v>
      </c>
      <c r="Q100" s="65"/>
    </row>
    <row r="101" spans="1:17" s="78" customFormat="1" ht="24" customHeight="1" x14ac:dyDescent="0.2">
      <c r="A101" s="178"/>
      <c r="B101" s="168"/>
      <c r="C101" s="74" t="str">
        <f>IF(VLOOKUP($B100,【男子入力】!$G$20:$Q$49,L101,FALSE)=0,"",VLOOKUP($B100,【男子入力】!$G$20:$Q$49,L101,FALSE))</f>
        <v/>
      </c>
      <c r="D101" s="75" t="str">
        <f>IF(VLOOKUP($B100,【男子入力】!$G$20:$Q$49,M101,FALSE)=0,"",VLOOKUP($B100,【男子入力】!$G$20:$Q$49,M101,FALSE))</f>
        <v/>
      </c>
      <c r="E101" s="76" t="str">
        <f>IF(VLOOKUP($B100,【男子入力】!$G$20:$Q$49,N101,FALSE)=0,"",VLOOKUP($B100,【男子入力】!$G$20:$Q$49,N101,FALSE))</f>
        <v/>
      </c>
      <c r="F101" s="77" t="str">
        <f>IF(VLOOKUP($B100,【男子入力】!$G$20:$Q$49,O101,FALSE)=0,"",VLOOKUP($B100,【男子入力】!$G$20:$Q$49,O101,FALSE))</f>
        <v/>
      </c>
      <c r="G101" s="75" t="str">
        <f>IF(VLOOKUP($B100,【男子入力】!$G$20:$Q$49,P101,FALSE)=0,"",VLOOKUP($B100,【男子入力】!$G$20:$Q$49,P101,FALSE))</f>
        <v/>
      </c>
      <c r="H101" s="76" t="str">
        <f>IF(VLOOKUP($B100,【男子入力】!$G$20:$Q$49,Q101,FALSE)=0,"",VLOOKUP($B100,【男子入力】!$G$20:$Q$49,Q101,FALSE))</f>
        <v/>
      </c>
      <c r="K101" s="168"/>
      <c r="L101" s="79">
        <f t="shared" ref="L101:Q101" si="61">L99</f>
        <v>2</v>
      </c>
      <c r="M101" s="80">
        <f t="shared" si="61"/>
        <v>3</v>
      </c>
      <c r="N101" s="76">
        <f t="shared" si="61"/>
        <v>6</v>
      </c>
      <c r="O101" s="81">
        <f t="shared" si="61"/>
        <v>7</v>
      </c>
      <c r="P101" s="80">
        <f t="shared" si="61"/>
        <v>8</v>
      </c>
      <c r="Q101" s="76">
        <f t="shared" si="61"/>
        <v>11</v>
      </c>
    </row>
    <row r="102" spans="1:17" ht="12" customHeight="1" x14ac:dyDescent="0.2">
      <c r="A102" s="178"/>
      <c r="B102" s="127">
        <f t="shared" ref="B102" si="62">B62+10</f>
        <v>25</v>
      </c>
      <c r="C102" s="57" t="str">
        <f>IF(VLOOKUP($B102,【男子入力】!$G$20:$Q$49,L102,FALSE)=0,"",VLOOKUP($B102,【男子入力】!$G$20:$Q$49,L102,FALSE))</f>
        <v/>
      </c>
      <c r="D102" s="58" t="str">
        <f>IF(VLOOKUP($B102,【男子入力】!$G$20:$Q$49,M102,FALSE)=0,"",VLOOKUP($B102,【男子入力】!$G$20:$Q$49,M102,FALSE))</f>
        <v/>
      </c>
      <c r="E102" s="7"/>
      <c r="F102" s="57" t="str">
        <f>IF(VLOOKUP($B102,【男子入力】!$G$20:$Q$49,O102,FALSE)=0,"",VLOOKUP($B102,【男子入力】!$G$20:$Q$49,O102,FALSE))</f>
        <v/>
      </c>
      <c r="G102" s="58" t="str">
        <f>IF(VLOOKUP($B102,【男子入力】!$G$20:$Q$49,P102,FALSE)=0,"",VLOOKUP($B102,【男子入力】!$G$20:$Q$49,P102,FALSE))</f>
        <v/>
      </c>
      <c r="H102" s="7"/>
      <c r="K102" s="127">
        <f t="shared" ref="K102" si="63">K62+10</f>
        <v>25</v>
      </c>
      <c r="L102" s="66">
        <f>L100</f>
        <v>4</v>
      </c>
      <c r="M102" s="67">
        <f>M100</f>
        <v>5</v>
      </c>
      <c r="N102" s="65"/>
      <c r="O102" s="66">
        <f t="shared" ref="O102:P102" si="64">O100</f>
        <v>9</v>
      </c>
      <c r="P102" s="67">
        <f t="shared" si="64"/>
        <v>10</v>
      </c>
      <c r="Q102" s="65"/>
    </row>
    <row r="103" spans="1:17" s="78" customFormat="1" ht="24" customHeight="1" x14ac:dyDescent="0.2">
      <c r="A103" s="178"/>
      <c r="B103" s="168"/>
      <c r="C103" s="74" t="str">
        <f>IF(VLOOKUP($B102,【男子入力】!$G$20:$Q$49,L103,FALSE)=0,"",VLOOKUP($B102,【男子入力】!$G$20:$Q$49,L103,FALSE))</f>
        <v/>
      </c>
      <c r="D103" s="75" t="str">
        <f>IF(VLOOKUP($B102,【男子入力】!$G$20:$Q$49,M103,FALSE)=0,"",VLOOKUP($B102,【男子入力】!$G$20:$Q$49,M103,FALSE))</f>
        <v/>
      </c>
      <c r="E103" s="76" t="str">
        <f>IF(VLOOKUP($B102,【男子入力】!$G$20:$Q$49,N103,FALSE)=0,"",VLOOKUP($B102,【男子入力】!$G$20:$Q$49,N103,FALSE))</f>
        <v/>
      </c>
      <c r="F103" s="77" t="str">
        <f>IF(VLOOKUP($B102,【男子入力】!$G$20:$Q$49,O103,FALSE)=0,"",VLOOKUP($B102,【男子入力】!$G$20:$Q$49,O103,FALSE))</f>
        <v/>
      </c>
      <c r="G103" s="75" t="str">
        <f>IF(VLOOKUP($B102,【男子入力】!$G$20:$Q$49,P103,FALSE)=0,"",VLOOKUP($B102,【男子入力】!$G$20:$Q$49,P103,FALSE))</f>
        <v/>
      </c>
      <c r="H103" s="76" t="str">
        <f>IF(VLOOKUP($B102,【男子入力】!$G$20:$Q$49,Q103,FALSE)=0,"",VLOOKUP($B102,【男子入力】!$G$20:$Q$49,Q103,FALSE))</f>
        <v/>
      </c>
      <c r="K103" s="168"/>
      <c r="L103" s="79">
        <f t="shared" ref="L103:Q103" si="65">L101</f>
        <v>2</v>
      </c>
      <c r="M103" s="80">
        <f t="shared" si="65"/>
        <v>3</v>
      </c>
      <c r="N103" s="76">
        <f t="shared" si="65"/>
        <v>6</v>
      </c>
      <c r="O103" s="81">
        <f t="shared" si="65"/>
        <v>7</v>
      </c>
      <c r="P103" s="80">
        <f t="shared" si="65"/>
        <v>8</v>
      </c>
      <c r="Q103" s="76">
        <f t="shared" si="65"/>
        <v>11</v>
      </c>
    </row>
    <row r="104" spans="1:17" ht="12" customHeight="1" x14ac:dyDescent="0.2">
      <c r="A104" s="178"/>
      <c r="B104" s="127">
        <f t="shared" ref="B104" si="66">B64+10</f>
        <v>26</v>
      </c>
      <c r="C104" s="57" t="str">
        <f>IF(VLOOKUP($B104,【男子入力】!$G$20:$Q$49,L104,FALSE)=0,"",VLOOKUP($B104,【男子入力】!$G$20:$Q$49,L104,FALSE))</f>
        <v/>
      </c>
      <c r="D104" s="58" t="str">
        <f>IF(VLOOKUP($B104,【男子入力】!$G$20:$Q$49,M104,FALSE)=0,"",VLOOKUP($B104,【男子入力】!$G$20:$Q$49,M104,FALSE))</f>
        <v/>
      </c>
      <c r="E104" s="7"/>
      <c r="F104" s="57" t="str">
        <f>IF(VLOOKUP($B104,【男子入力】!$G$20:$Q$49,O104,FALSE)=0,"",VLOOKUP($B104,【男子入力】!$G$20:$Q$49,O104,FALSE))</f>
        <v/>
      </c>
      <c r="G104" s="58" t="str">
        <f>IF(VLOOKUP($B104,【男子入力】!$G$20:$Q$49,P104,FALSE)=0,"",VLOOKUP($B104,【男子入力】!$G$20:$Q$49,P104,FALSE))</f>
        <v/>
      </c>
      <c r="H104" s="7"/>
      <c r="K104" s="127">
        <f t="shared" ref="K104" si="67">K64+10</f>
        <v>26</v>
      </c>
      <c r="L104" s="66">
        <f>L102</f>
        <v>4</v>
      </c>
      <c r="M104" s="67">
        <f>M102</f>
        <v>5</v>
      </c>
      <c r="N104" s="65"/>
      <c r="O104" s="66">
        <f t="shared" ref="O104:P104" si="68">O102</f>
        <v>9</v>
      </c>
      <c r="P104" s="67">
        <f t="shared" si="68"/>
        <v>10</v>
      </c>
      <c r="Q104" s="65"/>
    </row>
    <row r="105" spans="1:17" s="78" customFormat="1" ht="24" customHeight="1" x14ac:dyDescent="0.2">
      <c r="A105" s="178"/>
      <c r="B105" s="168"/>
      <c r="C105" s="74" t="str">
        <f>IF(VLOOKUP($B104,【男子入力】!$G$20:$Q$49,L105,FALSE)=0,"",VLOOKUP($B104,【男子入力】!$G$20:$Q$49,L105,FALSE))</f>
        <v/>
      </c>
      <c r="D105" s="75" t="str">
        <f>IF(VLOOKUP($B104,【男子入力】!$G$20:$Q$49,M105,FALSE)=0,"",VLOOKUP($B104,【男子入力】!$G$20:$Q$49,M105,FALSE))</f>
        <v/>
      </c>
      <c r="E105" s="76" t="str">
        <f>IF(VLOOKUP($B104,【男子入力】!$G$20:$Q$49,N105,FALSE)=0,"",VLOOKUP($B104,【男子入力】!$G$20:$Q$49,N105,FALSE))</f>
        <v/>
      </c>
      <c r="F105" s="77" t="str">
        <f>IF(VLOOKUP($B104,【男子入力】!$G$20:$Q$49,O105,FALSE)=0,"",VLOOKUP($B104,【男子入力】!$G$20:$Q$49,O105,FALSE))</f>
        <v/>
      </c>
      <c r="G105" s="75" t="str">
        <f>IF(VLOOKUP($B104,【男子入力】!$G$20:$Q$49,P105,FALSE)=0,"",VLOOKUP($B104,【男子入力】!$G$20:$Q$49,P105,FALSE))</f>
        <v/>
      </c>
      <c r="H105" s="76" t="str">
        <f>IF(VLOOKUP($B104,【男子入力】!$G$20:$Q$49,Q105,FALSE)=0,"",VLOOKUP($B104,【男子入力】!$G$20:$Q$49,Q105,FALSE))</f>
        <v/>
      </c>
      <c r="K105" s="168"/>
      <c r="L105" s="79">
        <f t="shared" ref="L105:Q105" si="69">L103</f>
        <v>2</v>
      </c>
      <c r="M105" s="80">
        <f t="shared" si="69"/>
        <v>3</v>
      </c>
      <c r="N105" s="76">
        <f t="shared" si="69"/>
        <v>6</v>
      </c>
      <c r="O105" s="81">
        <f t="shared" si="69"/>
        <v>7</v>
      </c>
      <c r="P105" s="80">
        <f t="shared" si="69"/>
        <v>8</v>
      </c>
      <c r="Q105" s="76">
        <f t="shared" si="69"/>
        <v>11</v>
      </c>
    </row>
    <row r="106" spans="1:17" ht="12" customHeight="1" x14ac:dyDescent="0.2">
      <c r="A106" s="178"/>
      <c r="B106" s="127">
        <f t="shared" ref="B106" si="70">B66+10</f>
        <v>27</v>
      </c>
      <c r="C106" s="57" t="str">
        <f>IF(VLOOKUP($B106,【男子入力】!$G$20:$Q$49,L106,FALSE)=0,"",VLOOKUP($B106,【男子入力】!$G$20:$Q$49,L106,FALSE))</f>
        <v/>
      </c>
      <c r="D106" s="58" t="str">
        <f>IF(VLOOKUP($B106,【男子入力】!$G$20:$Q$49,M106,FALSE)=0,"",VLOOKUP($B106,【男子入力】!$G$20:$Q$49,M106,FALSE))</f>
        <v/>
      </c>
      <c r="E106" s="7"/>
      <c r="F106" s="57" t="str">
        <f>IF(VLOOKUP($B106,【男子入力】!$G$20:$Q$49,O106,FALSE)=0,"",VLOOKUP($B106,【男子入力】!$G$20:$Q$49,O106,FALSE))</f>
        <v/>
      </c>
      <c r="G106" s="58" t="str">
        <f>IF(VLOOKUP($B106,【男子入力】!$G$20:$Q$49,P106,FALSE)=0,"",VLOOKUP($B106,【男子入力】!$G$20:$Q$49,P106,FALSE))</f>
        <v/>
      </c>
      <c r="H106" s="7"/>
      <c r="K106" s="127">
        <f t="shared" ref="K106" si="71">K66+10</f>
        <v>27</v>
      </c>
      <c r="L106" s="66">
        <f>L96</f>
        <v>4</v>
      </c>
      <c r="M106" s="67">
        <f>M96</f>
        <v>5</v>
      </c>
      <c r="N106" s="65"/>
      <c r="O106" s="66">
        <f t="shared" ref="O106:P106" si="72">O96</f>
        <v>9</v>
      </c>
      <c r="P106" s="67">
        <f t="shared" si="72"/>
        <v>10</v>
      </c>
      <c r="Q106" s="65"/>
    </row>
    <row r="107" spans="1:17" s="78" customFormat="1" ht="24" customHeight="1" x14ac:dyDescent="0.2">
      <c r="A107" s="178"/>
      <c r="B107" s="168"/>
      <c r="C107" s="74" t="str">
        <f>IF(VLOOKUP($B106,【男子入力】!$G$20:$Q$49,L107,FALSE)=0,"",VLOOKUP($B106,【男子入力】!$G$20:$Q$49,L107,FALSE))</f>
        <v/>
      </c>
      <c r="D107" s="75" t="str">
        <f>IF(VLOOKUP($B106,【男子入力】!$G$20:$Q$49,M107,FALSE)=0,"",VLOOKUP($B106,【男子入力】!$G$20:$Q$49,M107,FALSE))</f>
        <v/>
      </c>
      <c r="E107" s="76" t="str">
        <f>IF(VLOOKUP($B106,【男子入力】!$G$20:$Q$49,N107,FALSE)=0,"",VLOOKUP($B106,【男子入力】!$G$20:$Q$49,N107,FALSE))</f>
        <v/>
      </c>
      <c r="F107" s="77" t="str">
        <f>IF(VLOOKUP($B106,【男子入力】!$G$20:$Q$49,O107,FALSE)=0,"",VLOOKUP($B106,【男子入力】!$G$20:$Q$49,O107,FALSE))</f>
        <v/>
      </c>
      <c r="G107" s="75" t="str">
        <f>IF(VLOOKUP($B106,【男子入力】!$G$20:$Q$49,P107,FALSE)=0,"",VLOOKUP($B106,【男子入力】!$G$20:$Q$49,P107,FALSE))</f>
        <v/>
      </c>
      <c r="H107" s="76" t="str">
        <f>IF(VLOOKUP($B106,【男子入力】!$G$20:$Q$49,Q107,FALSE)=0,"",VLOOKUP($B106,【男子入力】!$G$20:$Q$49,Q107,FALSE))</f>
        <v/>
      </c>
      <c r="K107" s="168"/>
      <c r="L107" s="79">
        <f t="shared" ref="L107:Q107" si="73">L97</f>
        <v>2</v>
      </c>
      <c r="M107" s="80">
        <f t="shared" si="73"/>
        <v>3</v>
      </c>
      <c r="N107" s="76">
        <f t="shared" si="73"/>
        <v>6</v>
      </c>
      <c r="O107" s="81">
        <f t="shared" si="73"/>
        <v>7</v>
      </c>
      <c r="P107" s="80">
        <f t="shared" si="73"/>
        <v>8</v>
      </c>
      <c r="Q107" s="76">
        <f t="shared" si="73"/>
        <v>11</v>
      </c>
    </row>
    <row r="108" spans="1:17" ht="12" customHeight="1" x14ac:dyDescent="0.2">
      <c r="A108" s="178"/>
      <c r="B108" s="127">
        <f t="shared" ref="B108" si="74">B68+10</f>
        <v>28</v>
      </c>
      <c r="C108" s="57" t="str">
        <f>IF(VLOOKUP($B108,【男子入力】!$G$20:$Q$49,L108,FALSE)=0,"",VLOOKUP($B108,【男子入力】!$G$20:$Q$49,L108,FALSE))</f>
        <v/>
      </c>
      <c r="D108" s="58" t="str">
        <f>IF(VLOOKUP($B108,【男子入力】!$G$20:$Q$49,M108,FALSE)=0,"",VLOOKUP($B108,【男子入力】!$G$20:$Q$49,M108,FALSE))</f>
        <v/>
      </c>
      <c r="E108" s="7"/>
      <c r="F108" s="57" t="str">
        <f>IF(VLOOKUP($B108,【男子入力】!$G$20:$Q$49,O108,FALSE)=0,"",VLOOKUP($B108,【男子入力】!$G$20:$Q$49,O108,FALSE))</f>
        <v/>
      </c>
      <c r="G108" s="58" t="str">
        <f>IF(VLOOKUP($B108,【男子入力】!$G$20:$Q$49,P108,FALSE)=0,"",VLOOKUP($B108,【男子入力】!$G$20:$Q$49,P108,FALSE))</f>
        <v/>
      </c>
      <c r="H108" s="7"/>
      <c r="K108" s="127">
        <f t="shared" ref="K108" si="75">K68+10</f>
        <v>28</v>
      </c>
      <c r="L108" s="66">
        <f>L106</f>
        <v>4</v>
      </c>
      <c r="M108" s="67">
        <f>M106</f>
        <v>5</v>
      </c>
      <c r="N108" s="65"/>
      <c r="O108" s="66">
        <f t="shared" ref="O108:P108" si="76">O106</f>
        <v>9</v>
      </c>
      <c r="P108" s="67">
        <f t="shared" si="76"/>
        <v>10</v>
      </c>
      <c r="Q108" s="65"/>
    </row>
    <row r="109" spans="1:17" s="78" customFormat="1" ht="24" customHeight="1" x14ac:dyDescent="0.2">
      <c r="A109" s="178"/>
      <c r="B109" s="168"/>
      <c r="C109" s="74" t="str">
        <f>IF(VLOOKUP($B108,【男子入力】!$G$20:$Q$49,L109,FALSE)=0,"",VLOOKUP($B108,【男子入力】!$G$20:$Q$49,L109,FALSE))</f>
        <v/>
      </c>
      <c r="D109" s="75" t="str">
        <f>IF(VLOOKUP($B108,【男子入力】!$G$20:$Q$49,M109,FALSE)=0,"",VLOOKUP($B108,【男子入力】!$G$20:$Q$49,M109,FALSE))</f>
        <v/>
      </c>
      <c r="E109" s="76" t="str">
        <f>IF(VLOOKUP($B108,【男子入力】!$G$20:$Q$49,N109,FALSE)=0,"",VLOOKUP($B108,【男子入力】!$G$20:$Q$49,N109,FALSE))</f>
        <v/>
      </c>
      <c r="F109" s="77" t="str">
        <f>IF(VLOOKUP($B108,【男子入力】!$G$20:$Q$49,O109,FALSE)=0,"",VLOOKUP($B108,【男子入力】!$G$20:$Q$49,O109,FALSE))</f>
        <v/>
      </c>
      <c r="G109" s="75" t="str">
        <f>IF(VLOOKUP($B108,【男子入力】!$G$20:$Q$49,P109,FALSE)=0,"",VLOOKUP($B108,【男子入力】!$G$20:$Q$49,P109,FALSE))</f>
        <v/>
      </c>
      <c r="H109" s="76" t="str">
        <f>IF(VLOOKUP($B108,【男子入力】!$G$20:$Q$49,Q109,FALSE)=0,"",VLOOKUP($B108,【男子入力】!$G$20:$Q$49,Q109,FALSE))</f>
        <v/>
      </c>
      <c r="K109" s="168"/>
      <c r="L109" s="79">
        <f t="shared" ref="L109:Q109" si="77">L107</f>
        <v>2</v>
      </c>
      <c r="M109" s="80">
        <f t="shared" si="77"/>
        <v>3</v>
      </c>
      <c r="N109" s="76">
        <f t="shared" si="77"/>
        <v>6</v>
      </c>
      <c r="O109" s="81">
        <f t="shared" si="77"/>
        <v>7</v>
      </c>
      <c r="P109" s="80">
        <f t="shared" si="77"/>
        <v>8</v>
      </c>
      <c r="Q109" s="76">
        <f t="shared" si="77"/>
        <v>11</v>
      </c>
    </row>
    <row r="110" spans="1:17" ht="12" customHeight="1" x14ac:dyDescent="0.2">
      <c r="A110" s="178"/>
      <c r="B110" s="127">
        <f t="shared" ref="B110" si="78">B70+10</f>
        <v>29</v>
      </c>
      <c r="C110" s="57" t="str">
        <f>IF(VLOOKUP($B110,【男子入力】!$G$20:$Q$49,L110,FALSE)=0,"",VLOOKUP($B110,【男子入力】!$G$20:$Q$49,L110,FALSE))</f>
        <v/>
      </c>
      <c r="D110" s="58" t="str">
        <f>IF(VLOOKUP($B110,【男子入力】!$G$20:$Q$49,M110,FALSE)=0,"",VLOOKUP($B110,【男子入力】!$G$20:$Q$49,M110,FALSE))</f>
        <v/>
      </c>
      <c r="E110" s="7"/>
      <c r="F110" s="57" t="str">
        <f>IF(VLOOKUP($B110,【男子入力】!$G$20:$Q$49,O110,FALSE)=0,"",VLOOKUP($B110,【男子入力】!$G$20:$Q$49,O110,FALSE))</f>
        <v/>
      </c>
      <c r="G110" s="58" t="str">
        <f>IF(VLOOKUP($B110,【男子入力】!$G$20:$Q$49,P110,FALSE)=0,"",VLOOKUP($B110,【男子入力】!$G$20:$Q$49,P110,FALSE))</f>
        <v/>
      </c>
      <c r="H110" s="7"/>
      <c r="K110" s="127">
        <f t="shared" ref="K110" si="79">K70+10</f>
        <v>29</v>
      </c>
      <c r="L110" s="66">
        <f>L96</f>
        <v>4</v>
      </c>
      <c r="M110" s="67">
        <f>M96</f>
        <v>5</v>
      </c>
      <c r="N110" s="65"/>
      <c r="O110" s="66">
        <f>O96</f>
        <v>9</v>
      </c>
      <c r="P110" s="67">
        <f>P96</f>
        <v>10</v>
      </c>
      <c r="Q110" s="65"/>
    </row>
    <row r="111" spans="1:17" s="78" customFormat="1" ht="24" customHeight="1" x14ac:dyDescent="0.2">
      <c r="A111" s="178"/>
      <c r="B111" s="168"/>
      <c r="C111" s="74" t="str">
        <f>IF(VLOOKUP($B110,【男子入力】!$G$20:$Q$49,L111,FALSE)=0,"",VLOOKUP($B110,【男子入力】!$G$20:$Q$49,L111,FALSE))</f>
        <v/>
      </c>
      <c r="D111" s="75" t="str">
        <f>IF(VLOOKUP($B110,【男子入力】!$G$20:$Q$49,M111,FALSE)=0,"",VLOOKUP($B110,【男子入力】!$G$20:$Q$49,M111,FALSE))</f>
        <v/>
      </c>
      <c r="E111" s="76" t="str">
        <f>IF(VLOOKUP($B110,【男子入力】!$G$20:$Q$49,N111,FALSE)=0,"",VLOOKUP($B110,【男子入力】!$G$20:$Q$49,N111,FALSE))</f>
        <v/>
      </c>
      <c r="F111" s="77" t="str">
        <f>IF(VLOOKUP($B110,【男子入力】!$G$20:$Q$49,O111,FALSE)=0,"",VLOOKUP($B110,【男子入力】!$G$20:$Q$49,O111,FALSE))</f>
        <v/>
      </c>
      <c r="G111" s="75" t="str">
        <f>IF(VLOOKUP($B110,【男子入力】!$G$20:$Q$49,P111,FALSE)=0,"",VLOOKUP($B110,【男子入力】!$G$20:$Q$49,P111,FALSE))</f>
        <v/>
      </c>
      <c r="H111" s="76" t="str">
        <f>IF(VLOOKUP($B110,【男子入力】!$G$20:$Q$49,Q111,FALSE)=0,"",VLOOKUP($B110,【男子入力】!$G$20:$Q$49,Q111,FALSE))</f>
        <v/>
      </c>
      <c r="K111" s="168"/>
      <c r="L111" s="79">
        <f>L97</f>
        <v>2</v>
      </c>
      <c r="M111" s="80">
        <f>M97</f>
        <v>3</v>
      </c>
      <c r="N111" s="76">
        <f>N97</f>
        <v>6</v>
      </c>
      <c r="O111" s="81">
        <f>O97</f>
        <v>7</v>
      </c>
      <c r="P111" s="80">
        <f>P97</f>
        <v>8</v>
      </c>
      <c r="Q111" s="76">
        <f>Q97</f>
        <v>11</v>
      </c>
    </row>
    <row r="112" spans="1:17" ht="12" customHeight="1" x14ac:dyDescent="0.2">
      <c r="A112" s="178"/>
      <c r="B112" s="127">
        <f t="shared" ref="B112" si="80">B72+10</f>
        <v>30</v>
      </c>
      <c r="C112" s="57" t="str">
        <f>IF(VLOOKUP($B112,【男子入力】!$G$20:$Q$49,L112,FALSE)=0,"",VLOOKUP($B112,【男子入力】!$G$20:$Q$49,L112,FALSE))</f>
        <v/>
      </c>
      <c r="D112" s="58" t="str">
        <f>IF(VLOOKUP($B112,【男子入力】!$G$20:$Q$49,M112,FALSE)=0,"",VLOOKUP($B112,【男子入力】!$G$20:$Q$49,M112,FALSE))</f>
        <v/>
      </c>
      <c r="E112" s="7"/>
      <c r="F112" s="57" t="str">
        <f>IF(VLOOKUP($B112,【男子入力】!$G$20:$Q$49,O112,FALSE)=0,"",VLOOKUP($B112,【男子入力】!$G$20:$Q$49,O112,FALSE))</f>
        <v/>
      </c>
      <c r="G112" s="58" t="str">
        <f>IF(VLOOKUP($B112,【男子入力】!$G$20:$Q$49,P112,FALSE)=0,"",VLOOKUP($B112,【男子入力】!$G$20:$Q$49,P112,FALSE))</f>
        <v/>
      </c>
      <c r="H112" s="7"/>
      <c r="K112" s="127">
        <f t="shared" ref="K112" si="81">K72+10</f>
        <v>30</v>
      </c>
      <c r="L112" s="66">
        <f>L110</f>
        <v>4</v>
      </c>
      <c r="M112" s="67">
        <f>M110</f>
        <v>5</v>
      </c>
      <c r="N112" s="65"/>
      <c r="O112" s="66">
        <f t="shared" ref="O112:P112" si="82">O110</f>
        <v>9</v>
      </c>
      <c r="P112" s="67">
        <f t="shared" si="82"/>
        <v>10</v>
      </c>
      <c r="Q112" s="65"/>
    </row>
    <row r="113" spans="1:17" s="78" customFormat="1" ht="24" customHeight="1" x14ac:dyDescent="0.2">
      <c r="A113" s="179"/>
      <c r="B113" s="168"/>
      <c r="C113" s="74" t="str">
        <f>IF(VLOOKUP($B112,【男子入力】!$G$20:$Q$49,L113,FALSE)=0,"",VLOOKUP($B112,【男子入力】!$G$20:$Q$49,L113,FALSE))</f>
        <v/>
      </c>
      <c r="D113" s="75" t="str">
        <f>IF(VLOOKUP($B112,【男子入力】!$G$20:$Q$49,M113,FALSE)=0,"",VLOOKUP($B112,【男子入力】!$G$20:$Q$49,M113,FALSE))</f>
        <v/>
      </c>
      <c r="E113" s="76" t="str">
        <f>IF(VLOOKUP($B112,【男子入力】!$G$20:$Q$49,N113,FALSE)=0,"",VLOOKUP($B112,【男子入力】!$G$20:$Q$49,N113,FALSE))</f>
        <v/>
      </c>
      <c r="F113" s="74" t="str">
        <f>IF(VLOOKUP($B112,【男子入力】!$G$20:$Q$49,O113,FALSE)=0,"",VLOOKUP($B112,【男子入力】!$G$20:$Q$49,O113,FALSE))</f>
        <v/>
      </c>
      <c r="G113" s="75" t="str">
        <f>IF(VLOOKUP($B112,【男子入力】!$G$20:$Q$49,P113,FALSE)=0,"",VLOOKUP($B112,【男子入力】!$G$20:$Q$49,P113,FALSE))</f>
        <v/>
      </c>
      <c r="H113" s="76" t="str">
        <f>IF(VLOOKUP($B112,【男子入力】!$G$20:$Q$49,Q113,FALSE)=0,"",VLOOKUP($B112,【男子入力】!$G$20:$Q$49,Q113,FALSE))</f>
        <v/>
      </c>
      <c r="K113" s="168"/>
      <c r="L113" s="79">
        <f t="shared" ref="L113:Q113" si="83">L111</f>
        <v>2</v>
      </c>
      <c r="M113" s="80">
        <f t="shared" si="83"/>
        <v>3</v>
      </c>
      <c r="N113" s="76">
        <f t="shared" si="83"/>
        <v>6</v>
      </c>
      <c r="O113" s="79">
        <f t="shared" si="83"/>
        <v>7</v>
      </c>
      <c r="P113" s="80">
        <f t="shared" si="83"/>
        <v>8</v>
      </c>
      <c r="Q113" s="76">
        <f t="shared" si="83"/>
        <v>11</v>
      </c>
    </row>
    <row r="114" spans="1:17" ht="9" customHeight="1" x14ac:dyDescent="0.2">
      <c r="A114" s="3"/>
      <c r="B114" s="4"/>
      <c r="C114" s="4"/>
      <c r="D114" s="36"/>
      <c r="E114" s="6"/>
      <c r="F114" s="6"/>
      <c r="G114" s="36"/>
      <c r="H114" s="6"/>
      <c r="K114" s="3"/>
      <c r="L114" s="4"/>
      <c r="M114" s="36"/>
      <c r="N114" s="6"/>
      <c r="O114" s="6"/>
      <c r="P114" s="36"/>
      <c r="Q114" s="6"/>
    </row>
    <row r="115" spans="1:17" ht="16.5" customHeight="1" x14ac:dyDescent="0.2">
      <c r="A115" s="126" t="s">
        <v>7</v>
      </c>
      <c r="B115" s="126"/>
      <c r="C115" s="126"/>
      <c r="D115" s="126"/>
      <c r="E115" s="126"/>
      <c r="F115" s="126"/>
      <c r="G115" s="126"/>
      <c r="H115" s="126"/>
    </row>
    <row r="116" spans="1:17" ht="30.75" customHeight="1" x14ac:dyDescent="0.2">
      <c r="A116" s="180">
        <f ca="1">【男子入力】!C$6</f>
        <v>44682</v>
      </c>
      <c r="B116" s="180"/>
      <c r="C116" s="180"/>
      <c r="D116" s="134" t="s">
        <v>0</v>
      </c>
      <c r="E116" s="134"/>
      <c r="F116" s="125" t="str">
        <f>【男子入力】!C$4&amp;"中学校"</f>
        <v>○○中学校</v>
      </c>
      <c r="G116" s="125"/>
      <c r="H116" s="54"/>
    </row>
    <row r="117" spans="1:17" ht="13.5" customHeight="1" x14ac:dyDescent="0.2">
      <c r="D117" s="134"/>
      <c r="E117" s="134"/>
      <c r="F117" s="123"/>
      <c r="G117" s="123"/>
      <c r="H117" s="54"/>
    </row>
    <row r="118" spans="1:17" ht="13.5" customHeight="1" x14ac:dyDescent="0.2">
      <c r="E118" s="55"/>
      <c r="F118" s="54"/>
      <c r="G118" s="54"/>
      <c r="H118" s="54"/>
    </row>
    <row r="119" spans="1:17" ht="30" customHeight="1" x14ac:dyDescent="0.3">
      <c r="D119" s="124" t="s">
        <v>80</v>
      </c>
      <c r="E119" s="124"/>
      <c r="F119" s="123" t="str">
        <f>【男子入力】!C$5</f>
        <v>○○　○○</v>
      </c>
      <c r="G119" s="123"/>
      <c r="H119" s="37" t="s">
        <v>75</v>
      </c>
    </row>
    <row r="120" spans="1:17" ht="13.5" customHeight="1" x14ac:dyDescent="0.2">
      <c r="E120" s="64"/>
    </row>
  </sheetData>
  <sheetProtection sheet="1" objects="1" scenarios="1"/>
  <mergeCells count="154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B24:B25"/>
    <mergeCell ref="A35:H35"/>
    <mergeCell ref="A36:C36"/>
    <mergeCell ref="D36:E37"/>
    <mergeCell ref="F36:G37"/>
    <mergeCell ref="A42:H42"/>
    <mergeCell ref="A43:H43"/>
    <mergeCell ref="A44:B45"/>
    <mergeCell ref="C44:C45"/>
    <mergeCell ref="D44:E45"/>
    <mergeCell ref="F44:H44"/>
    <mergeCell ref="F45:H45"/>
    <mergeCell ref="B26:B27"/>
    <mergeCell ref="A14:A33"/>
    <mergeCell ref="D39:E39"/>
    <mergeCell ref="F39:G39"/>
    <mergeCell ref="K32:K33"/>
    <mergeCell ref="B32:B33"/>
    <mergeCell ref="B30:B31"/>
    <mergeCell ref="B16:B17"/>
    <mergeCell ref="B20:B21"/>
    <mergeCell ref="K20:K21"/>
    <mergeCell ref="B22:B23"/>
    <mergeCell ref="K22:K23"/>
    <mergeCell ref="K24:K25"/>
    <mergeCell ref="L12:Q12"/>
    <mergeCell ref="C13:D13"/>
    <mergeCell ref="F13:G13"/>
    <mergeCell ref="L13:M13"/>
    <mergeCell ref="O13:P13"/>
    <mergeCell ref="K14:K15"/>
    <mergeCell ref="B14:B15"/>
    <mergeCell ref="B18:B19"/>
    <mergeCell ref="K18:K19"/>
    <mergeCell ref="A12:B13"/>
    <mergeCell ref="C12:H12"/>
    <mergeCell ref="K12:K13"/>
    <mergeCell ref="K30:K31"/>
    <mergeCell ref="A11:H11"/>
    <mergeCell ref="A6:B7"/>
    <mergeCell ref="C6:E7"/>
    <mergeCell ref="F6:H7"/>
    <mergeCell ref="A8:B9"/>
    <mergeCell ref="K26:K27"/>
    <mergeCell ref="B28:B29"/>
    <mergeCell ref="K28:K29"/>
    <mergeCell ref="C8:E9"/>
    <mergeCell ref="F8:H9"/>
    <mergeCell ref="C10:H10"/>
    <mergeCell ref="A2:H2"/>
    <mergeCell ref="A3:H3"/>
    <mergeCell ref="A4:B5"/>
    <mergeCell ref="C4:C5"/>
    <mergeCell ref="D4:E5"/>
    <mergeCell ref="F4:H4"/>
    <mergeCell ref="F5:H5"/>
    <mergeCell ref="K16:K17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C2" sqref="C2:E2"/>
    </sheetView>
  </sheetViews>
  <sheetFormatPr defaultColWidth="8.88671875" defaultRowHeight="22.35" customHeight="1" x14ac:dyDescent="0.2"/>
  <cols>
    <col min="1" max="1" width="4.44140625" style="41" customWidth="1"/>
    <col min="2" max="2" width="14.44140625" style="42" customWidth="1"/>
    <col min="3" max="3" width="22.33203125" style="42" customWidth="1"/>
    <col min="4" max="4" width="11.44140625" style="42" customWidth="1"/>
    <col min="5" max="5" width="22.88671875" style="43" customWidth="1"/>
    <col min="6" max="6" width="6.109375" style="42" customWidth="1"/>
    <col min="7" max="7" width="4.88671875" style="41" customWidth="1"/>
    <col min="8" max="11" width="10" style="41" customWidth="1"/>
    <col min="12" max="12" width="6.88671875" style="41" customWidth="1"/>
    <col min="13" max="16" width="10" style="41" customWidth="1"/>
    <col min="17" max="17" width="6.88671875" style="41" customWidth="1"/>
    <col min="18" max="16384" width="8.88671875" style="41"/>
  </cols>
  <sheetData>
    <row r="1" spans="2:17" ht="12.6" customHeight="1" x14ac:dyDescent="0.2"/>
    <row r="2" spans="2:17" ht="22.35" customHeight="1" x14ac:dyDescent="0.2">
      <c r="B2" s="47" t="s">
        <v>82</v>
      </c>
      <c r="C2" s="111" t="s">
        <v>159</v>
      </c>
      <c r="D2" s="112"/>
      <c r="E2" s="113"/>
    </row>
    <row r="3" spans="2:17" ht="22.35" customHeight="1" x14ac:dyDescent="0.2">
      <c r="B3" s="90" t="s">
        <v>59</v>
      </c>
      <c r="G3" s="44"/>
      <c r="H3" s="44"/>
      <c r="I3" s="44"/>
    </row>
    <row r="4" spans="2:17" ht="22.35" customHeight="1" x14ac:dyDescent="0.2">
      <c r="B4" s="47" t="s">
        <v>65</v>
      </c>
      <c r="C4" s="82" t="s">
        <v>88</v>
      </c>
      <c r="D4" s="47" t="s">
        <v>52</v>
      </c>
      <c r="E4" s="85" t="s">
        <v>90</v>
      </c>
      <c r="F4" s="44"/>
      <c r="H4" s="62"/>
      <c r="I4" s="41" t="s">
        <v>79</v>
      </c>
    </row>
    <row r="5" spans="2:17" ht="22.35" customHeight="1" x14ac:dyDescent="0.2">
      <c r="B5" s="47" t="s">
        <v>66</v>
      </c>
      <c r="C5" s="83" t="s">
        <v>89</v>
      </c>
      <c r="D5" s="47" t="s">
        <v>53</v>
      </c>
      <c r="E5" s="85" t="s">
        <v>91</v>
      </c>
      <c r="F5" s="44"/>
      <c r="H5" s="53"/>
      <c r="I5" s="41" t="s">
        <v>78</v>
      </c>
    </row>
    <row r="6" spans="2:17" ht="22.35" customHeight="1" x14ac:dyDescent="0.2">
      <c r="B6" s="47" t="s">
        <v>64</v>
      </c>
      <c r="C6" s="84">
        <f ca="1">TODAY()</f>
        <v>44682</v>
      </c>
      <c r="E6" s="63" t="s">
        <v>77</v>
      </c>
      <c r="F6" s="44"/>
    </row>
    <row r="7" spans="2:17" ht="22.35" customHeight="1" x14ac:dyDescent="0.2">
      <c r="E7" s="42"/>
    </row>
    <row r="8" spans="2:17" ht="22.35" customHeight="1" x14ac:dyDescent="0.2">
      <c r="E8" s="42"/>
    </row>
    <row r="9" spans="2:17" ht="22.35" customHeight="1" x14ac:dyDescent="0.2">
      <c r="B9" s="91" t="s">
        <v>134</v>
      </c>
      <c r="C9" s="41"/>
      <c r="G9" s="90" t="s">
        <v>67</v>
      </c>
      <c r="H9" s="44"/>
      <c r="I9" s="90" t="str">
        <f>B9</f>
        <v>男子1年団体</v>
      </c>
    </row>
    <row r="10" spans="2:17" ht="22.35" customHeight="1" x14ac:dyDescent="0.2">
      <c r="B10" s="47"/>
      <c r="C10" s="47" t="s">
        <v>58</v>
      </c>
      <c r="D10" s="47" t="s">
        <v>60</v>
      </c>
      <c r="E10" s="47" t="s">
        <v>54</v>
      </c>
      <c r="F10" s="44"/>
      <c r="G10" s="46"/>
      <c r="H10" s="110" t="s">
        <v>68</v>
      </c>
      <c r="I10" s="110"/>
      <c r="J10" s="110"/>
      <c r="K10" s="110"/>
      <c r="L10" s="110"/>
      <c r="M10" s="110" t="s">
        <v>72</v>
      </c>
      <c r="N10" s="110"/>
      <c r="O10" s="110"/>
      <c r="P10" s="110"/>
      <c r="Q10" s="110"/>
    </row>
    <row r="11" spans="2:17" ht="22.35" customHeight="1" x14ac:dyDescent="0.2">
      <c r="B11" s="47" t="s">
        <v>57</v>
      </c>
      <c r="C11" s="85" t="s">
        <v>92</v>
      </c>
      <c r="D11" s="52"/>
      <c r="E11" s="85" t="s">
        <v>95</v>
      </c>
      <c r="F11" s="44"/>
      <c r="G11" s="46"/>
      <c r="H11" s="48" t="s">
        <v>69</v>
      </c>
      <c r="I11" s="49" t="s">
        <v>8</v>
      </c>
      <c r="J11" s="48" t="s">
        <v>70</v>
      </c>
      <c r="K11" s="50" t="s">
        <v>71</v>
      </c>
      <c r="L11" s="47" t="s">
        <v>39</v>
      </c>
      <c r="M11" s="48" t="s">
        <v>69</v>
      </c>
      <c r="N11" s="49" t="s">
        <v>8</v>
      </c>
      <c r="O11" s="48" t="s">
        <v>70</v>
      </c>
      <c r="P11" s="50" t="s">
        <v>71</v>
      </c>
      <c r="Q11" s="47" t="s">
        <v>39</v>
      </c>
    </row>
    <row r="12" spans="2:17" ht="22.35" customHeight="1" x14ac:dyDescent="0.2">
      <c r="B12" s="47" t="s">
        <v>55</v>
      </c>
      <c r="C12" s="85" t="s">
        <v>93</v>
      </c>
      <c r="D12" s="86" t="s">
        <v>76</v>
      </c>
      <c r="E12" s="52"/>
      <c r="F12" s="44"/>
      <c r="G12" s="51">
        <v>1</v>
      </c>
      <c r="H12" s="87" t="s">
        <v>96</v>
      </c>
      <c r="I12" s="88" t="s">
        <v>97</v>
      </c>
      <c r="J12" s="87" t="s">
        <v>98</v>
      </c>
      <c r="K12" s="88" t="s">
        <v>99</v>
      </c>
      <c r="L12" s="89">
        <v>1</v>
      </c>
      <c r="M12" s="87" t="s">
        <v>51</v>
      </c>
      <c r="N12" s="88" t="s">
        <v>100</v>
      </c>
      <c r="O12" s="87" t="s">
        <v>101</v>
      </c>
      <c r="P12" s="88" t="s">
        <v>102</v>
      </c>
      <c r="Q12" s="89">
        <v>1</v>
      </c>
    </row>
    <row r="13" spans="2:17" ht="22.35" customHeight="1" x14ac:dyDescent="0.2">
      <c r="B13" s="47" t="s">
        <v>56</v>
      </c>
      <c r="C13" s="85" t="s">
        <v>94</v>
      </c>
      <c r="D13" s="86" t="s">
        <v>62</v>
      </c>
      <c r="E13" s="52"/>
      <c r="F13" s="44"/>
      <c r="G13" s="51">
        <v>2</v>
      </c>
      <c r="H13" s="87"/>
      <c r="I13" s="88"/>
      <c r="J13" s="87"/>
      <c r="K13" s="88"/>
      <c r="L13" s="89"/>
      <c r="M13" s="87"/>
      <c r="N13" s="88"/>
      <c r="O13" s="87"/>
      <c r="P13" s="88"/>
      <c r="Q13" s="89"/>
    </row>
    <row r="14" spans="2:17" ht="22.35" customHeight="1" x14ac:dyDescent="0.2">
      <c r="E14" s="42"/>
      <c r="G14" s="51">
        <v>3</v>
      </c>
      <c r="H14" s="87"/>
      <c r="I14" s="88"/>
      <c r="J14" s="87"/>
      <c r="K14" s="88"/>
      <c r="L14" s="89"/>
      <c r="M14" s="87"/>
      <c r="N14" s="88"/>
      <c r="O14" s="87"/>
      <c r="P14" s="88"/>
      <c r="Q14" s="89"/>
    </row>
    <row r="15" spans="2:17" ht="22.35" customHeight="1" x14ac:dyDescent="0.2">
      <c r="E15" s="42"/>
      <c r="G15" s="51">
        <v>4</v>
      </c>
      <c r="H15" s="87"/>
      <c r="I15" s="88"/>
      <c r="J15" s="87"/>
      <c r="K15" s="88"/>
      <c r="L15" s="89"/>
      <c r="M15" s="87"/>
      <c r="N15" s="88"/>
      <c r="O15" s="87"/>
      <c r="P15" s="88"/>
      <c r="Q15" s="89"/>
    </row>
    <row r="16" spans="2:17" ht="9" customHeight="1" x14ac:dyDescent="0.2">
      <c r="E16" s="42"/>
      <c r="G16" s="44"/>
      <c r="H16" s="44"/>
      <c r="I16" s="44"/>
    </row>
    <row r="17" spans="2:17" ht="22.35" customHeight="1" x14ac:dyDescent="0.15">
      <c r="B17" s="91" t="s">
        <v>135</v>
      </c>
      <c r="D17" s="181" t="s">
        <v>84</v>
      </c>
      <c r="E17" s="181"/>
      <c r="G17" s="90" t="s">
        <v>67</v>
      </c>
      <c r="H17" s="44"/>
      <c r="I17" s="90" t="str">
        <f>B17</f>
        <v>男子1年個人</v>
      </c>
    </row>
    <row r="18" spans="2:17" ht="22.35" customHeight="1" x14ac:dyDescent="0.2">
      <c r="B18" s="47"/>
      <c r="C18" s="47" t="s">
        <v>58</v>
      </c>
      <c r="D18" s="47" t="s">
        <v>60</v>
      </c>
      <c r="E18" s="47" t="s">
        <v>54</v>
      </c>
      <c r="F18" s="44"/>
      <c r="G18" s="46"/>
      <c r="H18" s="110" t="s">
        <v>68</v>
      </c>
      <c r="I18" s="110"/>
      <c r="J18" s="110"/>
      <c r="K18" s="110"/>
      <c r="L18" s="110"/>
      <c r="M18" s="110" t="s">
        <v>72</v>
      </c>
      <c r="N18" s="110"/>
      <c r="O18" s="110"/>
      <c r="P18" s="110"/>
      <c r="Q18" s="110"/>
    </row>
    <row r="19" spans="2:17" ht="22.35" customHeight="1" x14ac:dyDescent="0.2">
      <c r="B19" s="47" t="s">
        <v>57</v>
      </c>
      <c r="C19" s="85" t="str">
        <f>IF(C11="","",C11)</f>
        <v>○○○　○○</v>
      </c>
      <c r="D19" s="52"/>
      <c r="E19" s="85" t="str">
        <f>IF(E11="","",E11)</f>
        <v>090-8765-4321</v>
      </c>
      <c r="F19" s="44"/>
      <c r="G19" s="46"/>
      <c r="H19" s="48" t="s">
        <v>69</v>
      </c>
      <c r="I19" s="49" t="s">
        <v>8</v>
      </c>
      <c r="J19" s="48" t="s">
        <v>70</v>
      </c>
      <c r="K19" s="50" t="s">
        <v>71</v>
      </c>
      <c r="L19" s="47" t="s">
        <v>39</v>
      </c>
      <c r="M19" s="48" t="s">
        <v>69</v>
      </c>
      <c r="N19" s="49" t="s">
        <v>8</v>
      </c>
      <c r="O19" s="48" t="s">
        <v>70</v>
      </c>
      <c r="P19" s="50" t="s">
        <v>71</v>
      </c>
      <c r="Q19" s="47" t="s">
        <v>39</v>
      </c>
    </row>
    <row r="20" spans="2:17" ht="22.35" customHeight="1" x14ac:dyDescent="0.2">
      <c r="B20" s="47" t="s">
        <v>55</v>
      </c>
      <c r="C20" s="85" t="str">
        <f>IF(C12="","",C12)</f>
        <v>○○　○○○</v>
      </c>
      <c r="D20" s="86" t="str">
        <f>IF(D12="","",D12)</f>
        <v>教　員</v>
      </c>
      <c r="E20" s="52"/>
      <c r="F20" s="44"/>
      <c r="G20" s="51">
        <v>1</v>
      </c>
      <c r="H20" s="87" t="s">
        <v>96</v>
      </c>
      <c r="I20" s="88" t="s">
        <v>97</v>
      </c>
      <c r="J20" s="87" t="s">
        <v>98</v>
      </c>
      <c r="K20" s="88" t="s">
        <v>99</v>
      </c>
      <c r="L20" s="89">
        <v>1</v>
      </c>
      <c r="M20" s="87" t="s">
        <v>51</v>
      </c>
      <c r="N20" s="88" t="s">
        <v>100</v>
      </c>
      <c r="O20" s="87" t="s">
        <v>101</v>
      </c>
      <c r="P20" s="88" t="s">
        <v>102</v>
      </c>
      <c r="Q20" s="89">
        <v>1</v>
      </c>
    </row>
    <row r="21" spans="2:17" ht="22.35" customHeight="1" x14ac:dyDescent="0.2">
      <c r="B21" s="47" t="s">
        <v>56</v>
      </c>
      <c r="C21" s="85" t="str">
        <f>IF(C13="","",C13)</f>
        <v>○○　○</v>
      </c>
      <c r="D21" s="86" t="str">
        <f>IF(D13="","",D13)</f>
        <v>教員外</v>
      </c>
      <c r="E21" s="52"/>
      <c r="F21" s="44"/>
      <c r="G21" s="51">
        <v>2</v>
      </c>
      <c r="H21" s="87"/>
      <c r="I21" s="88"/>
      <c r="J21" s="87"/>
      <c r="K21" s="88"/>
      <c r="L21" s="89"/>
      <c r="M21" s="87"/>
      <c r="N21" s="88"/>
      <c r="O21" s="87"/>
      <c r="P21" s="88"/>
      <c r="Q21" s="89"/>
    </row>
    <row r="22" spans="2:17" ht="22.35" customHeight="1" x14ac:dyDescent="0.2">
      <c r="B22" s="44"/>
      <c r="E22" s="42"/>
      <c r="F22" s="44"/>
      <c r="G22" s="51">
        <v>3</v>
      </c>
      <c r="H22" s="87"/>
      <c r="I22" s="88"/>
      <c r="J22" s="87"/>
      <c r="K22" s="88"/>
      <c r="L22" s="89"/>
      <c r="M22" s="87"/>
      <c r="N22" s="88"/>
      <c r="O22" s="87"/>
      <c r="P22" s="88"/>
      <c r="Q22" s="89"/>
    </row>
    <row r="23" spans="2:17" ht="22.35" customHeight="1" x14ac:dyDescent="0.2">
      <c r="E23" s="42"/>
      <c r="F23" s="44"/>
      <c r="G23" s="51">
        <v>4</v>
      </c>
      <c r="H23" s="87"/>
      <c r="I23" s="88"/>
      <c r="J23" s="87"/>
      <c r="K23" s="88"/>
      <c r="L23" s="89"/>
      <c r="M23" s="87"/>
      <c r="N23" s="88"/>
      <c r="O23" s="87"/>
      <c r="P23" s="88"/>
      <c r="Q23" s="89"/>
    </row>
    <row r="24" spans="2:17" ht="22.35" customHeight="1" x14ac:dyDescent="0.2">
      <c r="E24" s="42"/>
      <c r="F24" s="44"/>
      <c r="G24" s="51">
        <v>5</v>
      </c>
      <c r="H24" s="87"/>
      <c r="I24" s="88"/>
      <c r="J24" s="87"/>
      <c r="K24" s="88"/>
      <c r="L24" s="89"/>
      <c r="M24" s="87"/>
      <c r="N24" s="88"/>
      <c r="O24" s="87"/>
      <c r="P24" s="88"/>
      <c r="Q24" s="89"/>
    </row>
    <row r="25" spans="2:17" ht="22.35" customHeight="1" x14ac:dyDescent="0.2">
      <c r="E25" s="42"/>
      <c r="F25" s="44"/>
      <c r="G25" s="51">
        <v>6</v>
      </c>
      <c r="H25" s="87"/>
      <c r="I25" s="88"/>
      <c r="J25" s="87"/>
      <c r="K25" s="88"/>
      <c r="L25" s="89"/>
      <c r="M25" s="87"/>
      <c r="N25" s="88"/>
      <c r="O25" s="87"/>
      <c r="P25" s="88"/>
      <c r="Q25" s="89"/>
    </row>
    <row r="26" spans="2:17" ht="22.35" customHeight="1" x14ac:dyDescent="0.2">
      <c r="E26" s="42"/>
      <c r="F26" s="44"/>
      <c r="G26" s="51">
        <v>7</v>
      </c>
      <c r="H26" s="87"/>
      <c r="I26" s="88"/>
      <c r="J26" s="87"/>
      <c r="K26" s="88"/>
      <c r="L26" s="89"/>
      <c r="M26" s="87"/>
      <c r="N26" s="88"/>
      <c r="O26" s="87"/>
      <c r="P26" s="88"/>
      <c r="Q26" s="89"/>
    </row>
    <row r="27" spans="2:17" ht="22.35" customHeight="1" x14ac:dyDescent="0.2">
      <c r="E27" s="42"/>
      <c r="F27" s="44"/>
      <c r="G27" s="51">
        <v>8</v>
      </c>
      <c r="H27" s="87"/>
      <c r="I27" s="88"/>
      <c r="J27" s="87"/>
      <c r="K27" s="88"/>
      <c r="L27" s="89"/>
      <c r="M27" s="87"/>
      <c r="N27" s="88"/>
      <c r="O27" s="87"/>
      <c r="P27" s="88"/>
      <c r="Q27" s="89"/>
    </row>
    <row r="28" spans="2:17" ht="22.35" customHeight="1" x14ac:dyDescent="0.2">
      <c r="E28" s="42"/>
      <c r="F28" s="44"/>
      <c r="G28" s="51">
        <v>9</v>
      </c>
      <c r="H28" s="87"/>
      <c r="I28" s="88"/>
      <c r="J28" s="87"/>
      <c r="K28" s="88"/>
      <c r="L28" s="89"/>
      <c r="M28" s="87"/>
      <c r="N28" s="88"/>
      <c r="O28" s="87"/>
      <c r="P28" s="88"/>
      <c r="Q28" s="89"/>
    </row>
    <row r="29" spans="2:17" ht="22.35" customHeight="1" x14ac:dyDescent="0.2">
      <c r="E29" s="42"/>
      <c r="G29" s="51">
        <v>10</v>
      </c>
      <c r="H29" s="87"/>
      <c r="I29" s="88"/>
      <c r="J29" s="87"/>
      <c r="K29" s="88"/>
      <c r="L29" s="89"/>
      <c r="M29" s="87"/>
      <c r="N29" s="88"/>
      <c r="O29" s="87"/>
      <c r="P29" s="88"/>
      <c r="Q29" s="89"/>
    </row>
    <row r="30" spans="2:17" ht="22.35" customHeight="1" x14ac:dyDescent="0.2">
      <c r="G30" s="51">
        <v>11</v>
      </c>
      <c r="H30" s="87"/>
      <c r="I30" s="88"/>
      <c r="J30" s="87"/>
      <c r="K30" s="88"/>
      <c r="L30" s="89"/>
      <c r="M30" s="87"/>
      <c r="N30" s="88"/>
      <c r="O30" s="87"/>
      <c r="P30" s="88"/>
      <c r="Q30" s="89"/>
    </row>
    <row r="31" spans="2:17" ht="22.35" customHeight="1" x14ac:dyDescent="0.2">
      <c r="G31" s="51">
        <v>12</v>
      </c>
      <c r="H31" s="87"/>
      <c r="I31" s="88"/>
      <c r="J31" s="87"/>
      <c r="K31" s="88"/>
      <c r="L31" s="89"/>
      <c r="M31" s="87"/>
      <c r="N31" s="88"/>
      <c r="O31" s="87"/>
      <c r="P31" s="88"/>
      <c r="Q31" s="89"/>
    </row>
    <row r="32" spans="2:17" ht="22.35" customHeight="1" x14ac:dyDescent="0.2">
      <c r="G32" s="51">
        <v>13</v>
      </c>
      <c r="H32" s="87"/>
      <c r="I32" s="88"/>
      <c r="J32" s="87"/>
      <c r="K32" s="88"/>
      <c r="L32" s="89"/>
      <c r="M32" s="87"/>
      <c r="N32" s="88"/>
      <c r="O32" s="87"/>
      <c r="P32" s="88"/>
      <c r="Q32" s="89"/>
    </row>
    <row r="33" spans="7:17" ht="22.35" customHeight="1" x14ac:dyDescent="0.2">
      <c r="G33" s="51">
        <v>14</v>
      </c>
      <c r="H33" s="87"/>
      <c r="I33" s="88"/>
      <c r="J33" s="87"/>
      <c r="K33" s="88"/>
      <c r="L33" s="89"/>
      <c r="M33" s="87"/>
      <c r="N33" s="88"/>
      <c r="O33" s="87"/>
      <c r="P33" s="88"/>
      <c r="Q33" s="89"/>
    </row>
    <row r="34" spans="7:17" ht="22.35" customHeight="1" x14ac:dyDescent="0.2">
      <c r="G34" s="51">
        <v>15</v>
      </c>
      <c r="H34" s="87"/>
      <c r="I34" s="88"/>
      <c r="J34" s="87"/>
      <c r="K34" s="88"/>
      <c r="L34" s="89"/>
      <c r="M34" s="87"/>
      <c r="N34" s="88"/>
      <c r="O34" s="87"/>
      <c r="P34" s="88"/>
      <c r="Q34" s="89"/>
    </row>
    <row r="35" spans="7:17" ht="22.35" customHeight="1" x14ac:dyDescent="0.2">
      <c r="G35" s="51">
        <v>16</v>
      </c>
      <c r="H35" s="87"/>
      <c r="I35" s="88"/>
      <c r="J35" s="87"/>
      <c r="K35" s="88"/>
      <c r="L35" s="89"/>
      <c r="M35" s="87"/>
      <c r="N35" s="88"/>
      <c r="O35" s="87"/>
      <c r="P35" s="88"/>
      <c r="Q35" s="89"/>
    </row>
    <row r="36" spans="7:17" ht="22.35" customHeight="1" x14ac:dyDescent="0.2">
      <c r="G36" s="51">
        <v>17</v>
      </c>
      <c r="H36" s="87"/>
      <c r="I36" s="88"/>
      <c r="J36" s="87"/>
      <c r="K36" s="88"/>
      <c r="L36" s="89"/>
      <c r="M36" s="87"/>
      <c r="N36" s="88"/>
      <c r="O36" s="87"/>
      <c r="P36" s="88"/>
      <c r="Q36" s="89"/>
    </row>
    <row r="37" spans="7:17" ht="22.35" customHeight="1" x14ac:dyDescent="0.2">
      <c r="G37" s="51">
        <v>18</v>
      </c>
      <c r="H37" s="87"/>
      <c r="I37" s="88"/>
      <c r="J37" s="87"/>
      <c r="K37" s="88"/>
      <c r="L37" s="89"/>
      <c r="M37" s="87"/>
      <c r="N37" s="88"/>
      <c r="O37" s="87"/>
      <c r="P37" s="88"/>
      <c r="Q37" s="89"/>
    </row>
    <row r="38" spans="7:17" ht="22.35" customHeight="1" x14ac:dyDescent="0.2">
      <c r="G38" s="51">
        <v>19</v>
      </c>
      <c r="H38" s="87"/>
      <c r="I38" s="88"/>
      <c r="J38" s="87"/>
      <c r="K38" s="88"/>
      <c r="L38" s="89"/>
      <c r="M38" s="87"/>
      <c r="N38" s="88"/>
      <c r="O38" s="87"/>
      <c r="P38" s="88"/>
      <c r="Q38" s="89"/>
    </row>
    <row r="39" spans="7:17" ht="22.35" customHeight="1" x14ac:dyDescent="0.2">
      <c r="G39" s="51">
        <v>20</v>
      </c>
      <c r="H39" s="87"/>
      <c r="I39" s="88"/>
      <c r="J39" s="87"/>
      <c r="K39" s="88"/>
      <c r="L39" s="89"/>
      <c r="M39" s="87"/>
      <c r="N39" s="88"/>
      <c r="O39" s="87"/>
      <c r="P39" s="88"/>
      <c r="Q39" s="89"/>
    </row>
    <row r="40" spans="7:17" ht="22.35" customHeight="1" x14ac:dyDescent="0.2">
      <c r="G40" s="51">
        <v>21</v>
      </c>
      <c r="H40" s="87"/>
      <c r="I40" s="88"/>
      <c r="J40" s="87"/>
      <c r="K40" s="88"/>
      <c r="L40" s="89"/>
      <c r="M40" s="87"/>
      <c r="N40" s="88"/>
      <c r="O40" s="87"/>
      <c r="P40" s="88"/>
      <c r="Q40" s="89"/>
    </row>
    <row r="41" spans="7:17" ht="22.35" customHeight="1" x14ac:dyDescent="0.2">
      <c r="G41" s="51">
        <v>22</v>
      </c>
      <c r="H41" s="87"/>
      <c r="I41" s="88"/>
      <c r="J41" s="87"/>
      <c r="K41" s="88"/>
      <c r="L41" s="89"/>
      <c r="M41" s="87"/>
      <c r="N41" s="88"/>
      <c r="O41" s="87"/>
      <c r="P41" s="88"/>
      <c r="Q41" s="89"/>
    </row>
    <row r="42" spans="7:17" ht="22.35" customHeight="1" x14ac:dyDescent="0.2">
      <c r="G42" s="51">
        <v>23</v>
      </c>
      <c r="H42" s="87"/>
      <c r="I42" s="88"/>
      <c r="J42" s="87"/>
      <c r="K42" s="88"/>
      <c r="L42" s="89"/>
      <c r="M42" s="87"/>
      <c r="N42" s="88"/>
      <c r="O42" s="87"/>
      <c r="P42" s="88"/>
      <c r="Q42" s="89"/>
    </row>
    <row r="43" spans="7:17" ht="22.35" customHeight="1" x14ac:dyDescent="0.2">
      <c r="G43" s="51">
        <v>24</v>
      </c>
      <c r="H43" s="87"/>
      <c r="I43" s="88"/>
      <c r="J43" s="87"/>
      <c r="K43" s="88"/>
      <c r="L43" s="89"/>
      <c r="M43" s="87"/>
      <c r="N43" s="88"/>
      <c r="O43" s="87"/>
      <c r="P43" s="88"/>
      <c r="Q43" s="89"/>
    </row>
    <row r="44" spans="7:17" ht="22.35" customHeight="1" x14ac:dyDescent="0.2">
      <c r="G44" s="51">
        <v>25</v>
      </c>
      <c r="H44" s="87"/>
      <c r="I44" s="88"/>
      <c r="J44" s="87"/>
      <c r="K44" s="88"/>
      <c r="L44" s="89"/>
      <c r="M44" s="87"/>
      <c r="N44" s="88"/>
      <c r="O44" s="87"/>
      <c r="P44" s="88"/>
      <c r="Q44" s="89"/>
    </row>
    <row r="45" spans="7:17" ht="22.35" customHeight="1" x14ac:dyDescent="0.2">
      <c r="G45" s="51">
        <v>26</v>
      </c>
      <c r="H45" s="87"/>
      <c r="I45" s="88"/>
      <c r="J45" s="87"/>
      <c r="K45" s="88"/>
      <c r="L45" s="89"/>
      <c r="M45" s="87"/>
      <c r="N45" s="88"/>
      <c r="O45" s="87"/>
      <c r="P45" s="88"/>
      <c r="Q45" s="89"/>
    </row>
    <row r="46" spans="7:17" ht="22.35" customHeight="1" x14ac:dyDescent="0.2">
      <c r="G46" s="51">
        <v>27</v>
      </c>
      <c r="H46" s="87"/>
      <c r="I46" s="88"/>
      <c r="J46" s="87"/>
      <c r="K46" s="88"/>
      <c r="L46" s="89"/>
      <c r="M46" s="87"/>
      <c r="N46" s="88"/>
      <c r="O46" s="87"/>
      <c r="P46" s="88"/>
      <c r="Q46" s="89"/>
    </row>
    <row r="47" spans="7:17" ht="22.35" customHeight="1" x14ac:dyDescent="0.2">
      <c r="G47" s="51">
        <v>28</v>
      </c>
      <c r="H47" s="87"/>
      <c r="I47" s="88"/>
      <c r="J47" s="87"/>
      <c r="K47" s="88"/>
      <c r="L47" s="89"/>
      <c r="M47" s="87"/>
      <c r="N47" s="88"/>
      <c r="O47" s="87"/>
      <c r="P47" s="88"/>
      <c r="Q47" s="89"/>
    </row>
    <row r="48" spans="7:17" ht="22.35" customHeight="1" x14ac:dyDescent="0.2">
      <c r="G48" s="51">
        <v>29</v>
      </c>
      <c r="H48" s="87"/>
      <c r="I48" s="88"/>
      <c r="J48" s="87"/>
      <c r="K48" s="88"/>
      <c r="L48" s="89"/>
      <c r="M48" s="87"/>
      <c r="N48" s="88"/>
      <c r="O48" s="87"/>
      <c r="P48" s="88"/>
      <c r="Q48" s="89"/>
    </row>
    <row r="49" spans="7:17" ht="22.35" customHeight="1" x14ac:dyDescent="0.2">
      <c r="G49" s="51">
        <v>30</v>
      </c>
      <c r="H49" s="87"/>
      <c r="I49" s="88"/>
      <c r="J49" s="87"/>
      <c r="K49" s="88"/>
      <c r="L49" s="89"/>
      <c r="M49" s="87"/>
      <c r="N49" s="88"/>
      <c r="O49" s="87"/>
      <c r="P49" s="88"/>
      <c r="Q49" s="89"/>
    </row>
  </sheetData>
  <sheetProtection sheet="1" objects="1" scenarios="1"/>
  <mergeCells count="6">
    <mergeCell ref="C2:E2"/>
    <mergeCell ref="H10:L10"/>
    <mergeCell ref="M10:Q10"/>
    <mergeCell ref="H18:L18"/>
    <mergeCell ref="M18:Q18"/>
    <mergeCell ref="D17:E17"/>
  </mergeCells>
  <phoneticPr fontId="1"/>
  <dataValidations count="3">
    <dataValidation type="list" allowBlank="1" showInputMessage="1" showErrorMessage="1" sqref="D12:D13 D20:D21">
      <formula1>"-,教　員,教員外"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L12:L15 Q12:Q15 L20:L49 Q20:Q49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0"/>
  <sheetViews>
    <sheetView showGridLines="0" view="pageBreakPreview" zoomScale="70" zoomScaleNormal="50" zoomScaleSheetLayoutView="70" workbookViewId="0">
      <selection activeCell="A2" sqref="A2:H2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32" t="str">
        <f>"【"&amp;【男子1年入力】!C2&amp;" 】"</f>
        <v>【　　　第４８回那覇地区中学校新人ソフトテニス大会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74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【男子1年入力】!C4</f>
        <v>○○</v>
      </c>
      <c r="D4" s="164" t="s">
        <v>11</v>
      </c>
      <c r="E4" s="165"/>
      <c r="F4" s="154" t="str">
        <f>"電話番号→　"&amp;【男子1年入力】!E4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"&amp;【男子1年入力】!E5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【男子1年入力】!C11</f>
        <v>○○○　○○</v>
      </c>
      <c r="D6" s="115"/>
      <c r="E6" s="137"/>
      <c r="F6" s="139" t="str">
        <f>"携帯番号→　"&amp;【男子1年入力】!E11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31.5" customHeight="1" x14ac:dyDescent="0.2">
      <c r="A8" s="145" t="s">
        <v>3</v>
      </c>
      <c r="B8" s="146"/>
      <c r="C8" s="173" t="str">
        <f>IF(【男子1年入力】!C12="","",【男子1年入力】!C12)</f>
        <v>○○　○○○</v>
      </c>
      <c r="D8" s="174"/>
      <c r="E8" s="174"/>
      <c r="F8" s="175" t="str">
        <f>IF(【男子1年入力】!D12="","","（"&amp;【男子1年入力】!D12&amp;"）")</f>
        <v>（教　員）</v>
      </c>
      <c r="G8" s="175"/>
      <c r="H8" s="176"/>
    </row>
    <row r="9" spans="1:17" ht="31.5" customHeight="1" x14ac:dyDescent="0.2">
      <c r="A9" s="147"/>
      <c r="B9" s="148"/>
      <c r="C9" s="173" t="str">
        <f>IF(【男子1年入力】!C13="","",【男子1年入力】!C13)</f>
        <v>○○　○</v>
      </c>
      <c r="D9" s="174"/>
      <c r="E9" s="174"/>
      <c r="F9" s="175" t="str">
        <f>IF(【男子1年入力】!D13="","","（"&amp;【男子1年入力】!D13&amp;"）")</f>
        <v>（教員外）</v>
      </c>
      <c r="G9" s="175"/>
      <c r="H9" s="176"/>
    </row>
    <row r="10" spans="1:17" ht="16.2" customHeight="1" x14ac:dyDescent="0.2">
      <c r="A10" s="1"/>
      <c r="B10" s="1"/>
      <c r="C10" s="122" t="s">
        <v>42</v>
      </c>
      <c r="D10" s="122"/>
      <c r="E10" s="122"/>
      <c r="F10" s="122"/>
      <c r="G10" s="122"/>
    </row>
    <row r="11" spans="1:17" ht="27" customHeight="1" x14ac:dyDescent="0.2">
      <c r="A11" s="157" t="s">
        <v>14</v>
      </c>
      <c r="B11" s="157"/>
      <c r="C11" s="157"/>
      <c r="D11" s="157"/>
      <c r="E11" s="157"/>
      <c r="F11" s="157"/>
      <c r="G11" s="158"/>
      <c r="H11" s="158"/>
    </row>
    <row r="12" spans="1:17" ht="30" customHeight="1" x14ac:dyDescent="0.2">
      <c r="A12" s="159" t="s">
        <v>136</v>
      </c>
      <c r="B12" s="159"/>
      <c r="C12" s="159"/>
      <c r="D12" s="159"/>
      <c r="E12" s="159"/>
      <c r="F12" s="159"/>
      <c r="G12" s="160"/>
      <c r="H12" s="160"/>
    </row>
    <row r="13" spans="1:17" ht="36.75" customHeight="1" x14ac:dyDescent="0.2">
      <c r="A13" s="131"/>
      <c r="B13" s="131"/>
      <c r="C13" s="149" t="s">
        <v>4</v>
      </c>
      <c r="D13" s="150"/>
      <c r="E13" s="150"/>
      <c r="F13" s="150"/>
      <c r="G13" s="150"/>
      <c r="H13" s="151"/>
      <c r="K13" s="131"/>
      <c r="L13" s="149" t="s">
        <v>83</v>
      </c>
      <c r="M13" s="150"/>
      <c r="N13" s="150"/>
      <c r="O13" s="150"/>
      <c r="P13" s="150"/>
      <c r="Q13" s="151"/>
    </row>
    <row r="14" spans="1:17" ht="36.75" customHeight="1" x14ac:dyDescent="0.2">
      <c r="A14" s="131"/>
      <c r="B14" s="131"/>
      <c r="C14" s="152" t="s">
        <v>152</v>
      </c>
      <c r="D14" s="153"/>
      <c r="E14" s="2" t="s">
        <v>1</v>
      </c>
      <c r="F14" s="152" t="s">
        <v>153</v>
      </c>
      <c r="G14" s="153"/>
      <c r="H14" s="2" t="s">
        <v>1</v>
      </c>
      <c r="K14" s="131"/>
      <c r="L14" s="152" t="s">
        <v>154</v>
      </c>
      <c r="M14" s="153"/>
      <c r="N14" s="2" t="s">
        <v>1</v>
      </c>
      <c r="O14" s="152" t="s">
        <v>153</v>
      </c>
      <c r="P14" s="153"/>
      <c r="Q14" s="2" t="s">
        <v>1</v>
      </c>
    </row>
    <row r="15" spans="1:17" ht="18" customHeight="1" x14ac:dyDescent="0.2">
      <c r="A15" s="127">
        <v>1</v>
      </c>
      <c r="B15" s="128"/>
      <c r="C15" s="57" t="str">
        <f>IF(VLOOKUP($A15,【男子1年入力】!$G$12:$Q$15,L15,FALSE)=0,"",VLOOKUP($A15,【男子1年入力】!$G$12:$Q$15,L15,FALSE))</f>
        <v>なは</v>
      </c>
      <c r="D15" s="58" t="str">
        <f>IF(VLOOKUP($A15,【男子1年入力】!$G$12:$Q$15,M15,FALSE)=0,"",VLOOKUP($A15,【男子1年入力】!$G$12:$Q$15,M15,FALSE))</f>
        <v>たろう</v>
      </c>
      <c r="E15" s="7"/>
      <c r="F15" s="57" t="str">
        <f>IF(VLOOKUP($A15,【男子1年入力】!$G$12:$Q$15,O15,FALSE)=0,"",VLOOKUP($A15,【男子1年入力】!$G$12:$Q$15,O15,FALSE))</f>
        <v>うらそえ</v>
      </c>
      <c r="G15" s="58" t="str">
        <f>IF(VLOOKUP($A15,【男子1年入力】!$G$12:$Q$15,P15,FALSE)=0,"",VLOOKUP($A15,【男子1年入力】!$G$12:$Q$15,P15,FALSE))</f>
        <v>いちろう</v>
      </c>
      <c r="H15" s="7"/>
      <c r="K15" s="127">
        <v>1</v>
      </c>
      <c r="L15" s="66">
        <v>4</v>
      </c>
      <c r="M15" s="67">
        <v>5</v>
      </c>
      <c r="N15" s="65"/>
      <c r="O15" s="66">
        <v>9</v>
      </c>
      <c r="P15" s="67">
        <v>10</v>
      </c>
      <c r="Q15" s="65"/>
    </row>
    <row r="16" spans="1:17" ht="40.5" customHeight="1" x14ac:dyDescent="0.2">
      <c r="A16" s="129"/>
      <c r="B16" s="130"/>
      <c r="C16" s="99" t="str">
        <f>IF(VLOOKUP($A15,【男子1年入力】!$G$12:$Q$15,L16,FALSE)=0,"",VLOOKUP($A15,【男子1年入力】!$G$12:$Q$15,L16,FALSE))</f>
        <v>那覇</v>
      </c>
      <c r="D16" s="59" t="str">
        <f>IF(VLOOKUP($A15,【男子1年入力】!$G$12:$Q$15,M16,FALSE)=0,"",VLOOKUP($A15,【男子1年入力】!$G$12:$Q$15,M16,FALSE))</f>
        <v>太郎</v>
      </c>
      <c r="E16" s="56">
        <f>IF(VLOOKUP($A15,【男子1年入力】!$G$12:$Q$15,N16,FALSE)=0,"",VLOOKUP($A15,【男子1年入力】!$G$12:$Q$15,N16,FALSE))</f>
        <v>1</v>
      </c>
      <c r="F16" s="60" t="str">
        <f>IF(VLOOKUP($A15,【男子1年入力】!$G$12:$Q$15,O16,FALSE)=0,"",VLOOKUP($A15,【男子1年入力】!$G$12:$Q$15,O16,FALSE))</f>
        <v>浦添</v>
      </c>
      <c r="G16" s="59" t="str">
        <f>IF(VLOOKUP($A15,【男子1年入力】!$G$12:$Q$15,P16,FALSE)=0,"",VLOOKUP($A15,【男子1年入力】!$G$12:$Q$15,P16,FALSE))</f>
        <v>一郎</v>
      </c>
      <c r="H16" s="56">
        <f>IF(VLOOKUP($A15,【男子1年入力】!$G$12:$Q$15,Q16,FALSE)=0,"",VLOOKUP($A15,【男子1年入力】!$G$12:$Q$15,Q16,FALSE))</f>
        <v>1</v>
      </c>
      <c r="K16" s="129"/>
      <c r="L16" s="68">
        <v>2</v>
      </c>
      <c r="M16" s="69">
        <v>3</v>
      </c>
      <c r="N16" s="56">
        <v>6</v>
      </c>
      <c r="O16" s="70">
        <v>7</v>
      </c>
      <c r="P16" s="69">
        <v>8</v>
      </c>
      <c r="Q16" s="56">
        <v>11</v>
      </c>
    </row>
    <row r="17" spans="1:17" ht="18" customHeight="1" x14ac:dyDescent="0.2">
      <c r="A17" s="127">
        <v>2</v>
      </c>
      <c r="B17" s="128"/>
      <c r="C17" s="57" t="str">
        <f>IF(VLOOKUP($A17,【男子1年入力】!$G$12:$Q$15,L17,FALSE)=0,"",VLOOKUP($A17,【男子1年入力】!$G$12:$Q$15,L17,FALSE))</f>
        <v/>
      </c>
      <c r="D17" s="58" t="str">
        <f>IF(VLOOKUP($A17,【男子1年入力】!$G$12:$Q$15,M17,FALSE)=0,"",VLOOKUP($A17,【男子1年入力】!$G$12:$Q$15,M17,FALSE))</f>
        <v/>
      </c>
      <c r="E17" s="7"/>
      <c r="F17" s="57" t="str">
        <f>IF(VLOOKUP($A17,【男子1年入力】!$G$12:$Q$15,O17,FALSE)=0,"",VLOOKUP($A17,【男子1年入力】!$G$12:$Q$15,O17,FALSE))</f>
        <v/>
      </c>
      <c r="G17" s="58" t="str">
        <f>IF(VLOOKUP($A17,【男子1年入力】!$G$12:$Q$15,P17,FALSE)=0,"",VLOOKUP($A17,【男子1年入力】!$G$12:$Q$15,P17,FALSE))</f>
        <v/>
      </c>
      <c r="H17" s="7"/>
      <c r="K17" s="127">
        <v>2</v>
      </c>
      <c r="L17" s="66">
        <f>L15</f>
        <v>4</v>
      </c>
      <c r="M17" s="67">
        <f>M15</f>
        <v>5</v>
      </c>
      <c r="N17" s="65"/>
      <c r="O17" s="66">
        <f t="shared" ref="O17:P17" si="0">O15</f>
        <v>9</v>
      </c>
      <c r="P17" s="67">
        <f t="shared" si="0"/>
        <v>10</v>
      </c>
      <c r="Q17" s="65"/>
    </row>
    <row r="18" spans="1:17" ht="40.5" customHeight="1" x14ac:dyDescent="0.2">
      <c r="A18" s="129"/>
      <c r="B18" s="130"/>
      <c r="C18" s="99" t="str">
        <f>IF(VLOOKUP($A17,【男子1年入力】!$G$12:$Q$15,L18,FALSE)=0,"",VLOOKUP($A17,【男子1年入力】!$G$12:$Q$15,L18,FALSE))</f>
        <v/>
      </c>
      <c r="D18" s="59" t="str">
        <f>IF(VLOOKUP($A17,【男子1年入力】!$G$12:$Q$15,M18,FALSE)=0,"",VLOOKUP($A17,【男子1年入力】!$G$12:$Q$15,M18,FALSE))</f>
        <v/>
      </c>
      <c r="E18" s="56" t="str">
        <f>IF(VLOOKUP($A17,【男子1年入力】!$G$12:$Q$15,N18,FALSE)=0,"",VLOOKUP($A17,【男子1年入力】!$G$12:$Q$15,N18,FALSE))</f>
        <v/>
      </c>
      <c r="F18" s="60" t="str">
        <f>IF(VLOOKUP($A17,【男子1年入力】!$G$12:$Q$15,O18,FALSE)=0,"",VLOOKUP($A17,【男子1年入力】!$G$12:$Q$15,O18,FALSE))</f>
        <v/>
      </c>
      <c r="G18" s="59" t="str">
        <f>IF(VLOOKUP($A17,【男子1年入力】!$G$12:$Q$15,P18,FALSE)=0,"",VLOOKUP($A17,【男子1年入力】!$G$12:$Q$15,P18,FALSE))</f>
        <v/>
      </c>
      <c r="H18" s="56" t="str">
        <f>IF(VLOOKUP($A17,【男子1年入力】!$G$12:$Q$15,Q18,FALSE)=0,"",VLOOKUP($A17,【男子1年入力】!$G$12:$Q$15,Q18,FALSE))</f>
        <v/>
      </c>
      <c r="K18" s="129"/>
      <c r="L18" s="68">
        <f t="shared" ref="L18:Q19" si="1">L16</f>
        <v>2</v>
      </c>
      <c r="M18" s="69">
        <f t="shared" si="1"/>
        <v>3</v>
      </c>
      <c r="N18" s="56">
        <f t="shared" si="1"/>
        <v>6</v>
      </c>
      <c r="O18" s="70">
        <f t="shared" si="1"/>
        <v>7</v>
      </c>
      <c r="P18" s="69">
        <f t="shared" si="1"/>
        <v>8</v>
      </c>
      <c r="Q18" s="56">
        <f t="shared" si="1"/>
        <v>11</v>
      </c>
    </row>
    <row r="19" spans="1:17" ht="18" customHeight="1" x14ac:dyDescent="0.2">
      <c r="A19" s="127">
        <v>3</v>
      </c>
      <c r="B19" s="128"/>
      <c r="C19" s="57" t="str">
        <f>IF(VLOOKUP($A19,【男子1年入力】!$G$12:$Q$15,L19,FALSE)=0,"",VLOOKUP($A19,【男子1年入力】!$G$12:$Q$15,L19,FALSE))</f>
        <v/>
      </c>
      <c r="D19" s="58" t="str">
        <f>IF(VLOOKUP($A19,【男子1年入力】!$G$12:$Q$15,M19,FALSE)=0,"",VLOOKUP($A19,【男子1年入力】!$G$12:$Q$15,M19,FALSE))</f>
        <v/>
      </c>
      <c r="E19" s="7"/>
      <c r="F19" s="57" t="str">
        <f>IF(VLOOKUP($A19,【男子1年入力】!$G$12:$Q$15,O19,FALSE)=0,"",VLOOKUP($A19,【男子1年入力】!$G$12:$Q$15,O19,FALSE))</f>
        <v/>
      </c>
      <c r="G19" s="58" t="str">
        <f>IF(VLOOKUP($A19,【男子1年入力】!$G$12:$Q$15,P19,FALSE)=0,"",VLOOKUP($A19,【男子1年入力】!$G$12:$Q$15,P19,FALSE))</f>
        <v/>
      </c>
      <c r="H19" s="7"/>
      <c r="K19" s="127">
        <v>3</v>
      </c>
      <c r="L19" s="66">
        <f>L17</f>
        <v>4</v>
      </c>
      <c r="M19" s="67">
        <f>M17</f>
        <v>5</v>
      </c>
      <c r="N19" s="65"/>
      <c r="O19" s="66">
        <f t="shared" si="1"/>
        <v>9</v>
      </c>
      <c r="P19" s="67">
        <f t="shared" si="1"/>
        <v>10</v>
      </c>
      <c r="Q19" s="65"/>
    </row>
    <row r="20" spans="1:17" ht="40.5" customHeight="1" x14ac:dyDescent="0.2">
      <c r="A20" s="129"/>
      <c r="B20" s="130"/>
      <c r="C20" s="99" t="str">
        <f>IF(VLOOKUP($A19,【男子1年入力】!$G$12:$Q$15,L20,FALSE)=0,"",VLOOKUP($A19,【男子1年入力】!$G$12:$Q$15,L20,FALSE))</f>
        <v/>
      </c>
      <c r="D20" s="59" t="str">
        <f>IF(VLOOKUP($A19,【男子1年入力】!$G$12:$Q$15,M20,FALSE)=0,"",VLOOKUP($A19,【男子1年入力】!$G$12:$Q$15,M20,FALSE))</f>
        <v/>
      </c>
      <c r="E20" s="56" t="str">
        <f>IF(VLOOKUP($A19,【男子1年入力】!$G$12:$Q$15,N20,FALSE)=0,"",VLOOKUP($A19,【男子1年入力】!$G$12:$Q$15,N20,FALSE))</f>
        <v/>
      </c>
      <c r="F20" s="60" t="str">
        <f>IF(VLOOKUP($A19,【男子1年入力】!$G$12:$Q$15,O20,FALSE)=0,"",VLOOKUP($A19,【男子1年入力】!$G$12:$Q$15,O20,FALSE))</f>
        <v/>
      </c>
      <c r="G20" s="59" t="str">
        <f>IF(VLOOKUP($A19,【男子1年入力】!$G$12:$Q$15,P20,FALSE)=0,"",VLOOKUP($A19,【男子1年入力】!$G$12:$Q$15,P20,FALSE))</f>
        <v/>
      </c>
      <c r="H20" s="56" t="str">
        <f>IF(VLOOKUP($A19,【男子1年入力】!$G$12:$Q$15,Q20,FALSE)=0,"",VLOOKUP($A19,【男子1年入力】!$G$12:$Q$15,Q20,FALSE))</f>
        <v/>
      </c>
      <c r="K20" s="129"/>
      <c r="L20" s="68">
        <f t="shared" ref="L20:Q21" si="2">L18</f>
        <v>2</v>
      </c>
      <c r="M20" s="69">
        <f t="shared" si="2"/>
        <v>3</v>
      </c>
      <c r="N20" s="56">
        <f t="shared" si="2"/>
        <v>6</v>
      </c>
      <c r="O20" s="70">
        <f t="shared" si="2"/>
        <v>7</v>
      </c>
      <c r="P20" s="69">
        <f t="shared" si="2"/>
        <v>8</v>
      </c>
      <c r="Q20" s="56">
        <f t="shared" si="2"/>
        <v>11</v>
      </c>
    </row>
    <row r="21" spans="1:17" ht="18" customHeight="1" x14ac:dyDescent="0.2">
      <c r="A21" s="127">
        <v>4</v>
      </c>
      <c r="B21" s="128"/>
      <c r="C21" s="57" t="str">
        <f>IF(VLOOKUP($A21,【男子1年入力】!$G$12:$Q$15,L21,FALSE)=0,"",VLOOKUP($A21,【男子1年入力】!$G$12:$Q$15,L21,FALSE))</f>
        <v/>
      </c>
      <c r="D21" s="58" t="str">
        <f>IF(VLOOKUP($A21,【男子1年入力】!$G$12:$Q$15,M21,FALSE)=0,"",VLOOKUP($A21,【男子1年入力】!$G$12:$Q$15,M21,FALSE))</f>
        <v/>
      </c>
      <c r="E21" s="7"/>
      <c r="F21" s="57" t="str">
        <f>IF(VLOOKUP($A21,【男子1年入力】!$G$12:$Q$15,O21,FALSE)=0,"",VLOOKUP($A21,【男子1年入力】!$G$12:$Q$15,O21,FALSE))</f>
        <v/>
      </c>
      <c r="G21" s="58" t="str">
        <f>IF(VLOOKUP($A21,【男子1年入力】!$G$12:$Q$15,P21,FALSE)=0,"",VLOOKUP($A21,【男子1年入力】!$G$12:$Q$15,P21,FALSE))</f>
        <v/>
      </c>
      <c r="H21" s="7"/>
      <c r="K21" s="127">
        <v>4</v>
      </c>
      <c r="L21" s="66">
        <f>L19</f>
        <v>4</v>
      </c>
      <c r="M21" s="67">
        <f>M19</f>
        <v>5</v>
      </c>
      <c r="N21" s="65"/>
      <c r="O21" s="66">
        <f t="shared" si="2"/>
        <v>9</v>
      </c>
      <c r="P21" s="67">
        <f t="shared" si="2"/>
        <v>10</v>
      </c>
      <c r="Q21" s="65"/>
    </row>
    <row r="22" spans="1:17" ht="40.5" customHeight="1" x14ac:dyDescent="0.2">
      <c r="A22" s="129"/>
      <c r="B22" s="130"/>
      <c r="C22" s="99" t="str">
        <f>IF(VLOOKUP($A21,【男子1年入力】!$G$12:$Q$15,L22,FALSE)=0,"",VLOOKUP($A21,【男子1年入力】!$G$12:$Q$15,L22,FALSE))</f>
        <v/>
      </c>
      <c r="D22" s="59" t="str">
        <f>IF(VLOOKUP($A21,【男子1年入力】!$G$12:$Q$15,M22,FALSE)=0,"",VLOOKUP($A21,【男子1年入力】!$G$12:$Q$15,M22,FALSE))</f>
        <v/>
      </c>
      <c r="E22" s="56" t="str">
        <f>IF(VLOOKUP($A21,【男子1年入力】!$G$12:$Q$15,N22,FALSE)=0,"",VLOOKUP($A21,【男子1年入力】!$G$12:$Q$15,N22,FALSE))</f>
        <v/>
      </c>
      <c r="F22" s="60" t="str">
        <f>IF(VLOOKUP($A21,【男子1年入力】!$G$12:$Q$15,O22,FALSE)=0,"",VLOOKUP($A21,【男子1年入力】!$G$12:$Q$15,O22,FALSE))</f>
        <v/>
      </c>
      <c r="G22" s="59" t="str">
        <f>IF(VLOOKUP($A21,【男子1年入力】!$G$12:$Q$15,P22,FALSE)=0,"",VLOOKUP($A21,【男子1年入力】!$G$12:$Q$15,P22,FALSE))</f>
        <v/>
      </c>
      <c r="H22" s="56" t="str">
        <f>IF(VLOOKUP($A21,【男子1年入力】!$G$12:$Q$15,Q22,FALSE)=0,"",VLOOKUP($A21,【男子1年入力】!$G$12:$Q$15,Q22,FALSE))</f>
        <v/>
      </c>
      <c r="K22" s="129"/>
      <c r="L22" s="68">
        <f t="shared" ref="L22:Q22" si="3">L20</f>
        <v>2</v>
      </c>
      <c r="M22" s="69">
        <f t="shared" si="3"/>
        <v>3</v>
      </c>
      <c r="N22" s="56">
        <f t="shared" si="3"/>
        <v>6</v>
      </c>
      <c r="O22" s="68">
        <f t="shared" si="3"/>
        <v>7</v>
      </c>
      <c r="P22" s="69">
        <f t="shared" si="3"/>
        <v>8</v>
      </c>
      <c r="Q22" s="56">
        <f t="shared" si="3"/>
        <v>11</v>
      </c>
    </row>
    <row r="23" spans="1:17" ht="19.5" customHeight="1" x14ac:dyDescent="0.2">
      <c r="A23" s="3"/>
      <c r="B23" s="4"/>
      <c r="C23" s="4"/>
      <c r="D23" s="36"/>
      <c r="E23" s="6"/>
      <c r="F23" s="6"/>
      <c r="G23" s="36"/>
      <c r="H23" s="6"/>
      <c r="K23" s="3"/>
      <c r="L23" s="4"/>
      <c r="M23" s="36"/>
      <c r="N23" s="6"/>
      <c r="O23" s="6"/>
      <c r="P23" s="36"/>
      <c r="Q23" s="6"/>
    </row>
    <row r="24" spans="1:17" ht="16.5" customHeight="1" x14ac:dyDescent="0.2">
      <c r="A24" s="126" t="s">
        <v>7</v>
      </c>
      <c r="B24" s="126"/>
      <c r="C24" s="126"/>
      <c r="D24" s="126"/>
      <c r="E24" s="126"/>
      <c r="F24" s="126"/>
      <c r="G24" s="126"/>
      <c r="H24" s="126"/>
    </row>
    <row r="25" spans="1:17" ht="30.75" customHeight="1" x14ac:dyDescent="0.2">
      <c r="A25" s="180">
        <f ca="1">【男子1年入力】!C6</f>
        <v>44682</v>
      </c>
      <c r="B25" s="180"/>
      <c r="C25" s="180"/>
      <c r="D25" s="134" t="s">
        <v>0</v>
      </c>
      <c r="E25" s="134"/>
      <c r="F25" s="125" t="str">
        <f>【男子1年入力】!C4&amp;"中学校"</f>
        <v>○○中学校</v>
      </c>
      <c r="G25" s="125"/>
      <c r="H25" s="54"/>
    </row>
    <row r="26" spans="1:17" ht="13.5" customHeight="1" x14ac:dyDescent="0.2">
      <c r="D26" s="134"/>
      <c r="E26" s="134"/>
      <c r="F26" s="123"/>
      <c r="G26" s="123"/>
      <c r="H26" s="54"/>
    </row>
    <row r="27" spans="1:17" ht="13.5" customHeight="1" x14ac:dyDescent="0.2">
      <c r="E27" s="55"/>
      <c r="F27" s="54"/>
      <c r="G27" s="54"/>
      <c r="H27" s="54"/>
    </row>
    <row r="28" spans="1:17" ht="30" customHeight="1" x14ac:dyDescent="0.3">
      <c r="D28" s="124" t="s">
        <v>80</v>
      </c>
      <c r="E28" s="124"/>
      <c r="F28" s="123" t="str">
        <f>【男子1年入力】!C5</f>
        <v>○○　○○</v>
      </c>
      <c r="G28" s="123"/>
      <c r="H28" s="37" t="s">
        <v>75</v>
      </c>
    </row>
    <row r="29" spans="1:17" ht="13.5" customHeight="1" x14ac:dyDescent="0.2">
      <c r="E29" s="64"/>
    </row>
    <row r="30" spans="1:17" ht="30" customHeight="1" x14ac:dyDescent="0.2"/>
  </sheetData>
  <sheetProtection sheet="1" objects="1" scenarios="1"/>
  <mergeCells count="40">
    <mergeCell ref="A24:H24"/>
    <mergeCell ref="A25:C25"/>
    <mergeCell ref="D25:E26"/>
    <mergeCell ref="F25:G26"/>
    <mergeCell ref="D28:E28"/>
    <mergeCell ref="F28:G28"/>
    <mergeCell ref="A17:B18"/>
    <mergeCell ref="K17:K18"/>
    <mergeCell ref="A19:B20"/>
    <mergeCell ref="K19:K20"/>
    <mergeCell ref="A21:B22"/>
    <mergeCell ref="K21:K22"/>
    <mergeCell ref="L13:Q13"/>
    <mergeCell ref="C14:D14"/>
    <mergeCell ref="F14:G14"/>
    <mergeCell ref="L14:M14"/>
    <mergeCell ref="O14:P14"/>
    <mergeCell ref="A15:B16"/>
    <mergeCell ref="K15:K16"/>
    <mergeCell ref="C10:G10"/>
    <mergeCell ref="A11:H11"/>
    <mergeCell ref="A12:H12"/>
    <mergeCell ref="A13:B14"/>
    <mergeCell ref="C13:H13"/>
    <mergeCell ref="K13:K14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20"/>
  <sheetViews>
    <sheetView showGridLines="0" view="pageBreakPreview" zoomScale="70" zoomScaleNormal="50" zoomScaleSheetLayoutView="70" workbookViewId="0">
      <selection activeCell="M8" sqref="M8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32" t="str">
        <f>"【"&amp;【男子1年入力】!C$2&amp;" 】"</f>
        <v>【　　　第４８回那覇地区中学校新人ソフトテニス大会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85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【男子1年入力】!C$4</f>
        <v>○○</v>
      </c>
      <c r="D4" s="164" t="s">
        <v>11</v>
      </c>
      <c r="E4" s="165"/>
      <c r="F4" s="154" t="str">
        <f>"電話番号→　"&amp;【男子1年入力】!E$4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"&amp;【男子1年入力】!E$5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【男子1年入力】!C$11</f>
        <v>○○○　○○</v>
      </c>
      <c r="D6" s="115"/>
      <c r="E6" s="137"/>
      <c r="F6" s="139" t="str">
        <f>"携帯番号→　"&amp;【男子1年入力】!E$11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31.5" customHeight="1" x14ac:dyDescent="0.2">
      <c r="A8" s="145" t="s">
        <v>3</v>
      </c>
      <c r="B8" s="146"/>
      <c r="C8" s="173" t="str">
        <f>IF(【男子1年入力】!C$12="","",【男子1年入力】!C$12)</f>
        <v>○○　○○○</v>
      </c>
      <c r="D8" s="174"/>
      <c r="E8" s="174"/>
      <c r="F8" s="175" t="str">
        <f>IF(【男子1年入力】!D$12="","","（"&amp;【男子1年入力】!D$12&amp;"）")</f>
        <v>（教　員）</v>
      </c>
      <c r="G8" s="175"/>
      <c r="H8" s="176"/>
    </row>
    <row r="9" spans="1:17" ht="31.5" customHeight="1" x14ac:dyDescent="0.2">
      <c r="A9" s="147"/>
      <c r="B9" s="148"/>
      <c r="C9" s="173" t="str">
        <f>IF(【男子1年入力】!C$13="","",【男子1年入力】!C$13)</f>
        <v>○○　○</v>
      </c>
      <c r="D9" s="174"/>
      <c r="E9" s="174"/>
      <c r="F9" s="175" t="str">
        <f>IF(【男子1年入力】!D$13="","","（"&amp;【男子1年入力】!D$13&amp;"）")</f>
        <v>（教員外）</v>
      </c>
      <c r="G9" s="175"/>
      <c r="H9" s="176"/>
    </row>
    <row r="10" spans="1:17" ht="14.4" customHeight="1" x14ac:dyDescent="0.2">
      <c r="A10" s="1"/>
      <c r="B10" s="1"/>
      <c r="C10" s="122" t="s">
        <v>42</v>
      </c>
      <c r="D10" s="122"/>
      <c r="E10" s="122"/>
      <c r="F10" s="122"/>
      <c r="G10" s="122"/>
    </row>
    <row r="11" spans="1:17" ht="20.399999999999999" customHeight="1" x14ac:dyDescent="0.2">
      <c r="A11" s="157" t="s">
        <v>137</v>
      </c>
      <c r="B11" s="157"/>
      <c r="C11" s="157"/>
      <c r="D11" s="157"/>
      <c r="E11" s="157"/>
      <c r="F11" s="157"/>
      <c r="G11" s="158"/>
      <c r="H11" s="158"/>
    </row>
    <row r="12" spans="1:17" s="72" customFormat="1" ht="15" customHeight="1" x14ac:dyDescent="0.2">
      <c r="A12" s="172"/>
      <c r="B12" s="172"/>
      <c r="C12" s="169" t="s">
        <v>4</v>
      </c>
      <c r="D12" s="170"/>
      <c r="E12" s="170"/>
      <c r="F12" s="170"/>
      <c r="G12" s="170"/>
      <c r="H12" s="171"/>
      <c r="K12" s="172"/>
      <c r="L12" s="169" t="s">
        <v>83</v>
      </c>
      <c r="M12" s="170"/>
      <c r="N12" s="170"/>
      <c r="O12" s="170"/>
      <c r="P12" s="170"/>
      <c r="Q12" s="171"/>
    </row>
    <row r="13" spans="1:17" s="72" customFormat="1" ht="15" customHeight="1" x14ac:dyDescent="0.2">
      <c r="A13" s="172"/>
      <c r="B13" s="172"/>
      <c r="C13" s="169" t="s">
        <v>150</v>
      </c>
      <c r="D13" s="171"/>
      <c r="E13" s="73" t="s">
        <v>1</v>
      </c>
      <c r="F13" s="169" t="s">
        <v>151</v>
      </c>
      <c r="G13" s="171"/>
      <c r="H13" s="73" t="s">
        <v>1</v>
      </c>
      <c r="K13" s="172"/>
      <c r="L13" s="169" t="s">
        <v>150</v>
      </c>
      <c r="M13" s="171"/>
      <c r="N13" s="73" t="s">
        <v>1</v>
      </c>
      <c r="O13" s="169" t="s">
        <v>151</v>
      </c>
      <c r="P13" s="171"/>
      <c r="Q13" s="73" t="s">
        <v>1</v>
      </c>
    </row>
    <row r="14" spans="1:17" ht="12" customHeight="1" x14ac:dyDescent="0.2">
      <c r="A14" s="177" t="s">
        <v>87</v>
      </c>
      <c r="B14" s="127">
        <v>1</v>
      </c>
      <c r="C14" s="57" t="str">
        <f>IF(VLOOKUP($B14,【男子1年入力】!$G$20:$Q$49,L14,FALSE)=0,"",VLOOKUP($B14,【男子1年入力】!$G$20:$Q$49,L14,FALSE))</f>
        <v>なは</v>
      </c>
      <c r="D14" s="58" t="str">
        <f>IF(VLOOKUP($B14,【男子1年入力】!$G$20:$Q$49,M14,FALSE)=0,"",VLOOKUP($B14,【男子1年入力】!$G$20:$Q$49,M14,FALSE))</f>
        <v>たろう</v>
      </c>
      <c r="E14" s="7"/>
      <c r="F14" s="57" t="str">
        <f>IF(VLOOKUP($B14,【男子1年入力】!$G$20:$Q$49,O14,FALSE)=0,"",VLOOKUP($B14,【男子1年入力】!$G$20:$Q$49,O14,FALSE))</f>
        <v>うらそえ</v>
      </c>
      <c r="G14" s="58" t="str">
        <f>IF(VLOOKUP($B14,【男子1年入力】!$G$20:$Q$49,P14,FALSE)=0,"",VLOOKUP($B14,【男子1年入力】!$G$20:$Q$49,P14,FALSE))</f>
        <v>いちろう</v>
      </c>
      <c r="H14" s="7"/>
      <c r="K14" s="127">
        <v>1</v>
      </c>
      <c r="L14" s="66">
        <v>4</v>
      </c>
      <c r="M14" s="67">
        <v>5</v>
      </c>
      <c r="N14" s="65"/>
      <c r="O14" s="66">
        <v>9</v>
      </c>
      <c r="P14" s="67">
        <v>10</v>
      </c>
      <c r="Q14" s="65"/>
    </row>
    <row r="15" spans="1:17" s="78" customFormat="1" ht="24" customHeight="1" x14ac:dyDescent="0.2">
      <c r="A15" s="178"/>
      <c r="B15" s="168"/>
      <c r="C15" s="74" t="str">
        <f>IF(VLOOKUP($B14,【男子1年入力】!$G$20:$Q$49,L15,FALSE)=0,"",VLOOKUP($B14,【男子1年入力】!$G$20:$Q$49,L15,FALSE))</f>
        <v>那覇</v>
      </c>
      <c r="D15" s="75" t="str">
        <f>IF(VLOOKUP($B14,【男子1年入力】!$G$20:$Q$49,M15,FALSE)=0,"",VLOOKUP($B14,【男子1年入力】!$G$20:$Q$49,M15,FALSE))</f>
        <v>太郎</v>
      </c>
      <c r="E15" s="76">
        <f>IF(VLOOKUP($B14,【男子1年入力】!$G$20:$Q$49,N15,FALSE)=0,"",VLOOKUP($B14,【男子1年入力】!$G$20:$Q$49,N15,FALSE))</f>
        <v>1</v>
      </c>
      <c r="F15" s="77" t="str">
        <f>IF(VLOOKUP($B14,【男子1年入力】!$G$20:$Q$49,O15,FALSE)=0,"",VLOOKUP($B14,【男子1年入力】!$G$20:$Q$49,O15,FALSE))</f>
        <v>浦添</v>
      </c>
      <c r="G15" s="75" t="str">
        <f>IF(VLOOKUP($B14,【男子1年入力】!$G$20:$Q$49,P15,FALSE)=0,"",VLOOKUP($B14,【男子1年入力】!$G$20:$Q$49,P15,FALSE))</f>
        <v>一郎</v>
      </c>
      <c r="H15" s="76">
        <f>IF(VLOOKUP($B14,【男子1年入力】!$G$20:$Q$49,Q15,FALSE)=0,"",VLOOKUP($B14,【男子1年入力】!$G$20:$Q$49,Q15,FALSE))</f>
        <v>1</v>
      </c>
      <c r="K15" s="168"/>
      <c r="L15" s="79">
        <v>2</v>
      </c>
      <c r="M15" s="80">
        <v>3</v>
      </c>
      <c r="N15" s="76">
        <v>6</v>
      </c>
      <c r="O15" s="81">
        <v>7</v>
      </c>
      <c r="P15" s="80">
        <v>8</v>
      </c>
      <c r="Q15" s="76">
        <v>11</v>
      </c>
    </row>
    <row r="16" spans="1:17" ht="12" customHeight="1" x14ac:dyDescent="0.2">
      <c r="A16" s="178"/>
      <c r="B16" s="127">
        <v>2</v>
      </c>
      <c r="C16" s="57" t="str">
        <f>IF(VLOOKUP($B16,【男子1年入力】!$G$20:$Q$49,L16,FALSE)=0,"",VLOOKUP($B16,【男子1年入力】!$G$20:$Q$49,L16,FALSE))</f>
        <v/>
      </c>
      <c r="D16" s="58" t="str">
        <f>IF(VLOOKUP($B16,【男子1年入力】!$G$20:$Q$49,M16,FALSE)=0,"",VLOOKUP($B16,【男子1年入力】!$G$20:$Q$49,M16,FALSE))</f>
        <v/>
      </c>
      <c r="E16" s="7"/>
      <c r="F16" s="57" t="str">
        <f>IF(VLOOKUP($B16,【男子1年入力】!$G$20:$Q$49,O16,FALSE)=0,"",VLOOKUP($B16,【男子1年入力】!$G$20:$Q$49,O16,FALSE))</f>
        <v/>
      </c>
      <c r="G16" s="58" t="str">
        <f>IF(VLOOKUP($B16,【男子1年入力】!$G$20:$Q$49,P16,FALSE)=0,"",VLOOKUP($B16,【男子1年入力】!$G$20:$Q$49,P16,FALSE))</f>
        <v/>
      </c>
      <c r="H16" s="7"/>
      <c r="K16" s="127">
        <v>2</v>
      </c>
      <c r="L16" s="66">
        <f>L14</f>
        <v>4</v>
      </c>
      <c r="M16" s="67">
        <f>M14</f>
        <v>5</v>
      </c>
      <c r="N16" s="65"/>
      <c r="O16" s="66">
        <f t="shared" ref="O16:P16" si="0">O14</f>
        <v>9</v>
      </c>
      <c r="P16" s="67">
        <f t="shared" si="0"/>
        <v>10</v>
      </c>
      <c r="Q16" s="65"/>
    </row>
    <row r="17" spans="1:17" s="78" customFormat="1" ht="24" customHeight="1" x14ac:dyDescent="0.2">
      <c r="A17" s="178"/>
      <c r="B17" s="168"/>
      <c r="C17" s="74" t="str">
        <f>IF(VLOOKUP($B16,【男子1年入力】!$G$20:$Q$49,L17,FALSE)=0,"",VLOOKUP($B16,【男子1年入力】!$G$20:$Q$49,L17,FALSE))</f>
        <v/>
      </c>
      <c r="D17" s="75" t="str">
        <f>IF(VLOOKUP($B16,【男子1年入力】!$G$20:$Q$49,M17,FALSE)=0,"",VLOOKUP($B16,【男子1年入力】!$G$20:$Q$49,M17,FALSE))</f>
        <v/>
      </c>
      <c r="E17" s="76" t="str">
        <f>IF(VLOOKUP($B16,【男子1年入力】!$G$20:$Q$49,N17,FALSE)=0,"",VLOOKUP($B16,【男子1年入力】!$G$20:$Q$49,N17,FALSE))</f>
        <v/>
      </c>
      <c r="F17" s="77" t="str">
        <f>IF(VLOOKUP($B16,【男子1年入力】!$G$20:$Q$49,O17,FALSE)=0,"",VLOOKUP($B16,【男子1年入力】!$G$20:$Q$49,O17,FALSE))</f>
        <v/>
      </c>
      <c r="G17" s="75" t="str">
        <f>IF(VLOOKUP($B16,【男子1年入力】!$G$20:$Q$49,P17,FALSE)=0,"",VLOOKUP($B16,【男子1年入力】!$G$20:$Q$49,P17,FALSE))</f>
        <v/>
      </c>
      <c r="H17" s="76" t="str">
        <f>IF(VLOOKUP($B16,【男子1年入力】!$G$20:$Q$49,Q17,FALSE)=0,"",VLOOKUP($B16,【男子1年入力】!$G$20:$Q$49,Q17,FALSE))</f>
        <v/>
      </c>
      <c r="K17" s="168"/>
      <c r="L17" s="79">
        <f t="shared" ref="L17:Q18" si="1">L15</f>
        <v>2</v>
      </c>
      <c r="M17" s="80">
        <f t="shared" si="1"/>
        <v>3</v>
      </c>
      <c r="N17" s="76">
        <f t="shared" si="1"/>
        <v>6</v>
      </c>
      <c r="O17" s="81">
        <f t="shared" si="1"/>
        <v>7</v>
      </c>
      <c r="P17" s="80">
        <f t="shared" si="1"/>
        <v>8</v>
      </c>
      <c r="Q17" s="76">
        <f t="shared" si="1"/>
        <v>11</v>
      </c>
    </row>
    <row r="18" spans="1:17" ht="12" customHeight="1" x14ac:dyDescent="0.2">
      <c r="A18" s="178"/>
      <c r="B18" s="127">
        <v>3</v>
      </c>
      <c r="C18" s="57" t="str">
        <f>IF(VLOOKUP($B18,【男子1年入力】!$G$20:$Q$49,L18,FALSE)=0,"",VLOOKUP($B18,【男子1年入力】!$G$20:$Q$49,L18,FALSE))</f>
        <v/>
      </c>
      <c r="D18" s="58" t="str">
        <f>IF(VLOOKUP($B18,【男子1年入力】!$G$20:$Q$49,M18,FALSE)=0,"",VLOOKUP($B18,【男子1年入力】!$G$20:$Q$49,M18,FALSE))</f>
        <v/>
      </c>
      <c r="E18" s="7"/>
      <c r="F18" s="57" t="str">
        <f>IF(VLOOKUP($B18,【男子1年入力】!$G$20:$Q$49,O18,FALSE)=0,"",VLOOKUP($B18,【男子1年入力】!$G$20:$Q$49,O18,FALSE))</f>
        <v/>
      </c>
      <c r="G18" s="58" t="str">
        <f>IF(VLOOKUP($B18,【男子1年入力】!$G$20:$Q$49,P18,FALSE)=0,"",VLOOKUP($B18,【男子1年入力】!$G$20:$Q$49,P18,FALSE))</f>
        <v/>
      </c>
      <c r="H18" s="7"/>
      <c r="K18" s="127">
        <v>3</v>
      </c>
      <c r="L18" s="66">
        <f>L16</f>
        <v>4</v>
      </c>
      <c r="M18" s="67">
        <f>M16</f>
        <v>5</v>
      </c>
      <c r="N18" s="65"/>
      <c r="O18" s="66">
        <f t="shared" si="1"/>
        <v>9</v>
      </c>
      <c r="P18" s="67">
        <f t="shared" si="1"/>
        <v>10</v>
      </c>
      <c r="Q18" s="65"/>
    </row>
    <row r="19" spans="1:17" s="78" customFormat="1" ht="24" customHeight="1" x14ac:dyDescent="0.2">
      <c r="A19" s="178"/>
      <c r="B19" s="168"/>
      <c r="C19" s="74" t="str">
        <f>IF(VLOOKUP($B18,【男子1年入力】!$G$20:$Q$49,L19,FALSE)=0,"",VLOOKUP($B18,【男子1年入力】!$G$20:$Q$49,L19,FALSE))</f>
        <v/>
      </c>
      <c r="D19" s="75" t="str">
        <f>IF(VLOOKUP($B18,【男子1年入力】!$G$20:$Q$49,M19,FALSE)=0,"",VLOOKUP($B18,【男子1年入力】!$G$20:$Q$49,M19,FALSE))</f>
        <v/>
      </c>
      <c r="E19" s="76" t="str">
        <f>IF(VLOOKUP($B18,【男子1年入力】!$G$20:$Q$49,N19,FALSE)=0,"",VLOOKUP($B18,【男子1年入力】!$G$20:$Q$49,N19,FALSE))</f>
        <v/>
      </c>
      <c r="F19" s="77" t="str">
        <f>IF(VLOOKUP($B18,【男子1年入力】!$G$20:$Q$49,O19,FALSE)=0,"",VLOOKUP($B18,【男子1年入力】!$G$20:$Q$49,O19,FALSE))</f>
        <v/>
      </c>
      <c r="G19" s="75" t="str">
        <f>IF(VLOOKUP($B18,【男子1年入力】!$G$20:$Q$49,P19,FALSE)=0,"",VLOOKUP($B18,【男子1年入力】!$G$20:$Q$49,P19,FALSE))</f>
        <v/>
      </c>
      <c r="H19" s="76" t="str">
        <f>IF(VLOOKUP($B18,【男子1年入力】!$G$20:$Q$49,Q19,FALSE)=0,"",VLOOKUP($B18,【男子1年入力】!$G$20:$Q$49,Q19,FALSE))</f>
        <v/>
      </c>
      <c r="K19" s="168"/>
      <c r="L19" s="79">
        <f t="shared" ref="L19:Q20" si="2">L17</f>
        <v>2</v>
      </c>
      <c r="M19" s="80">
        <f t="shared" si="2"/>
        <v>3</v>
      </c>
      <c r="N19" s="76">
        <f t="shared" si="2"/>
        <v>6</v>
      </c>
      <c r="O19" s="81">
        <f t="shared" si="2"/>
        <v>7</v>
      </c>
      <c r="P19" s="80">
        <f t="shared" si="2"/>
        <v>8</v>
      </c>
      <c r="Q19" s="76">
        <f t="shared" si="2"/>
        <v>11</v>
      </c>
    </row>
    <row r="20" spans="1:17" ht="12" customHeight="1" x14ac:dyDescent="0.2">
      <c r="A20" s="178"/>
      <c r="B20" s="127">
        <v>4</v>
      </c>
      <c r="C20" s="57" t="str">
        <f>IF(VLOOKUP($B20,【男子1年入力】!$G$20:$Q$49,L20,FALSE)=0,"",VLOOKUP($B20,【男子1年入力】!$G$20:$Q$49,L20,FALSE))</f>
        <v/>
      </c>
      <c r="D20" s="58" t="str">
        <f>IF(VLOOKUP($B20,【男子1年入力】!$G$20:$Q$49,M20,FALSE)=0,"",VLOOKUP($B20,【男子1年入力】!$G$20:$Q$49,M20,FALSE))</f>
        <v/>
      </c>
      <c r="E20" s="7"/>
      <c r="F20" s="57" t="str">
        <f>IF(VLOOKUP($B20,【男子1年入力】!$G$20:$Q$49,O20,FALSE)=0,"",VLOOKUP($B20,【男子1年入力】!$G$20:$Q$49,O20,FALSE))</f>
        <v/>
      </c>
      <c r="G20" s="58" t="str">
        <f>IF(VLOOKUP($B20,【男子1年入力】!$G$20:$Q$49,P20,FALSE)=0,"",VLOOKUP($B20,【男子1年入力】!$G$20:$Q$49,P20,FALSE))</f>
        <v/>
      </c>
      <c r="H20" s="7"/>
      <c r="K20" s="127">
        <v>4</v>
      </c>
      <c r="L20" s="66">
        <f>L18</f>
        <v>4</v>
      </c>
      <c r="M20" s="67">
        <f>M18</f>
        <v>5</v>
      </c>
      <c r="N20" s="65"/>
      <c r="O20" s="66">
        <f t="shared" si="2"/>
        <v>9</v>
      </c>
      <c r="P20" s="67">
        <f t="shared" si="2"/>
        <v>10</v>
      </c>
      <c r="Q20" s="65"/>
    </row>
    <row r="21" spans="1:17" s="78" customFormat="1" ht="24" customHeight="1" x14ac:dyDescent="0.2">
      <c r="A21" s="178"/>
      <c r="B21" s="168"/>
      <c r="C21" s="74" t="str">
        <f>IF(VLOOKUP($B20,【男子1年入力】!$G$20:$Q$49,L21,FALSE)=0,"",VLOOKUP($B20,【男子1年入力】!$G$20:$Q$49,L21,FALSE))</f>
        <v/>
      </c>
      <c r="D21" s="75" t="str">
        <f>IF(VLOOKUP($B20,【男子1年入力】!$G$20:$Q$49,M21,FALSE)=0,"",VLOOKUP($B20,【男子1年入力】!$G$20:$Q$49,M21,FALSE))</f>
        <v/>
      </c>
      <c r="E21" s="76" t="str">
        <f>IF(VLOOKUP($B20,【男子1年入力】!$G$20:$Q$49,N21,FALSE)=0,"",VLOOKUP($B20,【男子1年入力】!$G$20:$Q$49,N21,FALSE))</f>
        <v/>
      </c>
      <c r="F21" s="77" t="str">
        <f>IF(VLOOKUP($B20,【男子1年入力】!$G$20:$Q$49,O21,FALSE)=0,"",VLOOKUP($B20,【男子1年入力】!$G$20:$Q$49,O21,FALSE))</f>
        <v/>
      </c>
      <c r="G21" s="75" t="str">
        <f>IF(VLOOKUP($B20,【男子1年入力】!$G$20:$Q$49,P21,FALSE)=0,"",VLOOKUP($B20,【男子1年入力】!$G$20:$Q$49,P21,FALSE))</f>
        <v/>
      </c>
      <c r="H21" s="76" t="str">
        <f>IF(VLOOKUP($B20,【男子1年入力】!$G$20:$Q$49,Q21,FALSE)=0,"",VLOOKUP($B20,【男子1年入力】!$G$20:$Q$49,Q21,FALSE))</f>
        <v/>
      </c>
      <c r="K21" s="168"/>
      <c r="L21" s="79">
        <f t="shared" ref="L21:Q22" si="3">L19</f>
        <v>2</v>
      </c>
      <c r="M21" s="80">
        <f t="shared" si="3"/>
        <v>3</v>
      </c>
      <c r="N21" s="76">
        <f t="shared" si="3"/>
        <v>6</v>
      </c>
      <c r="O21" s="81">
        <f t="shared" si="3"/>
        <v>7</v>
      </c>
      <c r="P21" s="80">
        <f t="shared" si="3"/>
        <v>8</v>
      </c>
      <c r="Q21" s="76">
        <f t="shared" si="3"/>
        <v>11</v>
      </c>
    </row>
    <row r="22" spans="1:17" ht="12" customHeight="1" x14ac:dyDescent="0.2">
      <c r="A22" s="178"/>
      <c r="B22" s="127">
        <v>5</v>
      </c>
      <c r="C22" s="57" t="str">
        <f>IF(VLOOKUP($B22,【男子1年入力】!$G$20:$Q$49,L22,FALSE)=0,"",VLOOKUP($B22,【男子1年入力】!$G$20:$Q$49,L22,FALSE))</f>
        <v/>
      </c>
      <c r="D22" s="58" t="str">
        <f>IF(VLOOKUP($B22,【男子1年入力】!$G$20:$Q$49,M22,FALSE)=0,"",VLOOKUP($B22,【男子1年入力】!$G$20:$Q$49,M22,FALSE))</f>
        <v/>
      </c>
      <c r="E22" s="7"/>
      <c r="F22" s="57" t="str">
        <f>IF(VLOOKUP($B22,【男子1年入力】!$G$20:$Q$49,O22,FALSE)=0,"",VLOOKUP($B22,【男子1年入力】!$G$20:$Q$49,O22,FALSE))</f>
        <v/>
      </c>
      <c r="G22" s="58" t="str">
        <f>IF(VLOOKUP($B22,【男子1年入力】!$G$20:$Q$49,P22,FALSE)=0,"",VLOOKUP($B22,【男子1年入力】!$G$20:$Q$49,P22,FALSE))</f>
        <v/>
      </c>
      <c r="H22" s="7"/>
      <c r="K22" s="127">
        <v>5</v>
      </c>
      <c r="L22" s="66">
        <f>L20</f>
        <v>4</v>
      </c>
      <c r="M22" s="67">
        <f>M20</f>
        <v>5</v>
      </c>
      <c r="N22" s="65"/>
      <c r="O22" s="66">
        <f t="shared" si="3"/>
        <v>9</v>
      </c>
      <c r="P22" s="67">
        <f t="shared" si="3"/>
        <v>10</v>
      </c>
      <c r="Q22" s="65"/>
    </row>
    <row r="23" spans="1:17" s="78" customFormat="1" ht="24" customHeight="1" x14ac:dyDescent="0.2">
      <c r="A23" s="178"/>
      <c r="B23" s="168"/>
      <c r="C23" s="74" t="str">
        <f>IF(VLOOKUP($B22,【男子1年入力】!$G$20:$Q$49,L23,FALSE)=0,"",VLOOKUP($B22,【男子1年入力】!$G$20:$Q$49,L23,FALSE))</f>
        <v/>
      </c>
      <c r="D23" s="75" t="str">
        <f>IF(VLOOKUP($B22,【男子1年入力】!$G$20:$Q$49,M23,FALSE)=0,"",VLOOKUP($B22,【男子1年入力】!$G$20:$Q$49,M23,FALSE))</f>
        <v/>
      </c>
      <c r="E23" s="76" t="str">
        <f>IF(VLOOKUP($B22,【男子1年入力】!$G$20:$Q$49,N23,FALSE)=0,"",VLOOKUP($B22,【男子1年入力】!$G$20:$Q$49,N23,FALSE))</f>
        <v/>
      </c>
      <c r="F23" s="77" t="str">
        <f>IF(VLOOKUP($B22,【男子1年入力】!$G$20:$Q$49,O23,FALSE)=0,"",VLOOKUP($B22,【男子1年入力】!$G$20:$Q$49,O23,FALSE))</f>
        <v/>
      </c>
      <c r="G23" s="75" t="str">
        <f>IF(VLOOKUP($B22,【男子1年入力】!$G$20:$Q$49,P23,FALSE)=0,"",VLOOKUP($B22,【男子1年入力】!$G$20:$Q$49,P23,FALSE))</f>
        <v/>
      </c>
      <c r="H23" s="76" t="str">
        <f>IF(VLOOKUP($B22,【男子1年入力】!$G$20:$Q$49,Q23,FALSE)=0,"",VLOOKUP($B22,【男子1年入力】!$G$20:$Q$49,Q23,FALSE))</f>
        <v/>
      </c>
      <c r="K23" s="168"/>
      <c r="L23" s="79">
        <f t="shared" ref="L23:Q24" si="4">L21</f>
        <v>2</v>
      </c>
      <c r="M23" s="80">
        <f t="shared" si="4"/>
        <v>3</v>
      </c>
      <c r="N23" s="76">
        <f t="shared" si="4"/>
        <v>6</v>
      </c>
      <c r="O23" s="81">
        <f t="shared" si="4"/>
        <v>7</v>
      </c>
      <c r="P23" s="80">
        <f t="shared" si="4"/>
        <v>8</v>
      </c>
      <c r="Q23" s="76">
        <f t="shared" si="4"/>
        <v>11</v>
      </c>
    </row>
    <row r="24" spans="1:17" ht="12" customHeight="1" x14ac:dyDescent="0.2">
      <c r="A24" s="178"/>
      <c r="B24" s="127">
        <v>6</v>
      </c>
      <c r="C24" s="57" t="str">
        <f>IF(VLOOKUP($B24,【男子1年入力】!$G$20:$Q$49,L24,FALSE)=0,"",VLOOKUP($B24,【男子1年入力】!$G$20:$Q$49,L24,FALSE))</f>
        <v/>
      </c>
      <c r="D24" s="58" t="str">
        <f>IF(VLOOKUP($B24,【男子1年入力】!$G$20:$Q$49,M24,FALSE)=0,"",VLOOKUP($B24,【男子1年入力】!$G$20:$Q$49,M24,FALSE))</f>
        <v/>
      </c>
      <c r="E24" s="7"/>
      <c r="F24" s="57" t="str">
        <f>IF(VLOOKUP($B24,【男子1年入力】!$G$20:$Q$49,O24,FALSE)=0,"",VLOOKUP($B24,【男子1年入力】!$G$20:$Q$49,O24,FALSE))</f>
        <v/>
      </c>
      <c r="G24" s="58" t="str">
        <f>IF(VLOOKUP($B24,【男子1年入力】!$G$20:$Q$49,P24,FALSE)=0,"",VLOOKUP($B24,【男子1年入力】!$G$20:$Q$49,P24,FALSE))</f>
        <v/>
      </c>
      <c r="H24" s="7"/>
      <c r="K24" s="127">
        <v>6</v>
      </c>
      <c r="L24" s="66">
        <f>L22</f>
        <v>4</v>
      </c>
      <c r="M24" s="67">
        <f>M22</f>
        <v>5</v>
      </c>
      <c r="N24" s="65"/>
      <c r="O24" s="66">
        <f t="shared" si="4"/>
        <v>9</v>
      </c>
      <c r="P24" s="67">
        <f t="shared" si="4"/>
        <v>10</v>
      </c>
      <c r="Q24" s="65"/>
    </row>
    <row r="25" spans="1:17" s="78" customFormat="1" ht="24" customHeight="1" x14ac:dyDescent="0.2">
      <c r="A25" s="178"/>
      <c r="B25" s="168"/>
      <c r="C25" s="74" t="str">
        <f>IF(VLOOKUP($B24,【男子1年入力】!$G$20:$Q$49,L25,FALSE)=0,"",VLOOKUP($B24,【男子1年入力】!$G$20:$Q$49,L25,FALSE))</f>
        <v/>
      </c>
      <c r="D25" s="75" t="str">
        <f>IF(VLOOKUP($B24,【男子1年入力】!$G$20:$Q$49,M25,FALSE)=0,"",VLOOKUP($B24,【男子1年入力】!$G$20:$Q$49,M25,FALSE))</f>
        <v/>
      </c>
      <c r="E25" s="76" t="str">
        <f>IF(VLOOKUP($B24,【男子1年入力】!$G$20:$Q$49,N25,FALSE)=0,"",VLOOKUP($B24,【男子1年入力】!$G$20:$Q$49,N25,FALSE))</f>
        <v/>
      </c>
      <c r="F25" s="77" t="str">
        <f>IF(VLOOKUP($B24,【男子1年入力】!$G$20:$Q$49,O25,FALSE)=0,"",VLOOKUP($B24,【男子1年入力】!$G$20:$Q$49,O25,FALSE))</f>
        <v/>
      </c>
      <c r="G25" s="75" t="str">
        <f>IF(VLOOKUP($B24,【男子1年入力】!$G$20:$Q$49,P25,FALSE)=0,"",VLOOKUP($B24,【男子1年入力】!$G$20:$Q$49,P25,FALSE))</f>
        <v/>
      </c>
      <c r="H25" s="76" t="str">
        <f>IF(VLOOKUP($B24,【男子1年入力】!$G$20:$Q$49,Q25,FALSE)=0,"",VLOOKUP($B24,【男子1年入力】!$G$20:$Q$49,Q25,FALSE))</f>
        <v/>
      </c>
      <c r="K25" s="168"/>
      <c r="L25" s="79">
        <f t="shared" ref="L25:Q25" si="5">L23</f>
        <v>2</v>
      </c>
      <c r="M25" s="80">
        <f t="shared" si="5"/>
        <v>3</v>
      </c>
      <c r="N25" s="76">
        <f t="shared" si="5"/>
        <v>6</v>
      </c>
      <c r="O25" s="81">
        <f t="shared" si="5"/>
        <v>7</v>
      </c>
      <c r="P25" s="80">
        <f t="shared" si="5"/>
        <v>8</v>
      </c>
      <c r="Q25" s="76">
        <f t="shared" si="5"/>
        <v>11</v>
      </c>
    </row>
    <row r="26" spans="1:17" ht="12" customHeight="1" x14ac:dyDescent="0.2">
      <c r="A26" s="178"/>
      <c r="B26" s="127">
        <v>7</v>
      </c>
      <c r="C26" s="57" t="str">
        <f>IF(VLOOKUP($B26,【男子1年入力】!$G$20:$Q$49,L26,FALSE)=0,"",VLOOKUP($B26,【男子1年入力】!$G$20:$Q$49,L26,FALSE))</f>
        <v/>
      </c>
      <c r="D26" s="58" t="str">
        <f>IF(VLOOKUP($B26,【男子1年入力】!$G$20:$Q$49,M26,FALSE)=0,"",VLOOKUP($B26,【男子1年入力】!$G$20:$Q$49,M26,FALSE))</f>
        <v/>
      </c>
      <c r="E26" s="7"/>
      <c r="F26" s="57" t="str">
        <f>IF(VLOOKUP($B26,【男子1年入力】!$G$20:$Q$49,O26,FALSE)=0,"",VLOOKUP($B26,【男子1年入力】!$G$20:$Q$49,O26,FALSE))</f>
        <v/>
      </c>
      <c r="G26" s="58" t="str">
        <f>IF(VLOOKUP($B26,【男子1年入力】!$G$20:$Q$49,P26,FALSE)=0,"",VLOOKUP($B26,【男子1年入力】!$G$20:$Q$49,P26,FALSE))</f>
        <v/>
      </c>
      <c r="H26" s="7"/>
      <c r="K26" s="127">
        <v>7</v>
      </c>
      <c r="L26" s="66">
        <f>L16</f>
        <v>4</v>
      </c>
      <c r="M26" s="67">
        <f>M16</f>
        <v>5</v>
      </c>
      <c r="N26" s="65"/>
      <c r="O26" s="66">
        <f t="shared" ref="O26:P26" si="6">O16</f>
        <v>9</v>
      </c>
      <c r="P26" s="67">
        <f t="shared" si="6"/>
        <v>10</v>
      </c>
      <c r="Q26" s="65"/>
    </row>
    <row r="27" spans="1:17" s="78" customFormat="1" ht="24" customHeight="1" x14ac:dyDescent="0.2">
      <c r="A27" s="178"/>
      <c r="B27" s="168"/>
      <c r="C27" s="74" t="str">
        <f>IF(VLOOKUP($B26,【男子1年入力】!$G$20:$Q$49,L27,FALSE)=0,"",VLOOKUP($B26,【男子1年入力】!$G$20:$Q$49,L27,FALSE))</f>
        <v/>
      </c>
      <c r="D27" s="75" t="str">
        <f>IF(VLOOKUP($B26,【男子1年入力】!$G$20:$Q$49,M27,FALSE)=0,"",VLOOKUP($B26,【男子1年入力】!$G$20:$Q$49,M27,FALSE))</f>
        <v/>
      </c>
      <c r="E27" s="76" t="str">
        <f>IF(VLOOKUP($B26,【男子1年入力】!$G$20:$Q$49,N27,FALSE)=0,"",VLOOKUP($B26,【男子1年入力】!$G$20:$Q$49,N27,FALSE))</f>
        <v/>
      </c>
      <c r="F27" s="77" t="str">
        <f>IF(VLOOKUP($B26,【男子1年入力】!$G$20:$Q$49,O27,FALSE)=0,"",VLOOKUP($B26,【男子1年入力】!$G$20:$Q$49,O27,FALSE))</f>
        <v/>
      </c>
      <c r="G27" s="75" t="str">
        <f>IF(VLOOKUP($B26,【男子1年入力】!$G$20:$Q$49,P27,FALSE)=0,"",VLOOKUP($B26,【男子1年入力】!$G$20:$Q$49,P27,FALSE))</f>
        <v/>
      </c>
      <c r="H27" s="76" t="str">
        <f>IF(VLOOKUP($B26,【男子1年入力】!$G$20:$Q$49,Q27,FALSE)=0,"",VLOOKUP($B26,【男子1年入力】!$G$20:$Q$49,Q27,FALSE))</f>
        <v/>
      </c>
      <c r="K27" s="168"/>
      <c r="L27" s="79">
        <f t="shared" ref="L27:Q27" si="7">L17</f>
        <v>2</v>
      </c>
      <c r="M27" s="80">
        <f t="shared" si="7"/>
        <v>3</v>
      </c>
      <c r="N27" s="76">
        <f t="shared" si="7"/>
        <v>6</v>
      </c>
      <c r="O27" s="81">
        <f t="shared" si="7"/>
        <v>7</v>
      </c>
      <c r="P27" s="80">
        <f t="shared" si="7"/>
        <v>8</v>
      </c>
      <c r="Q27" s="76">
        <f t="shared" si="7"/>
        <v>11</v>
      </c>
    </row>
    <row r="28" spans="1:17" ht="12" customHeight="1" x14ac:dyDescent="0.2">
      <c r="A28" s="178"/>
      <c r="B28" s="127">
        <v>8</v>
      </c>
      <c r="C28" s="57" t="str">
        <f>IF(VLOOKUP($B28,【男子1年入力】!$G$20:$Q$49,L28,FALSE)=0,"",VLOOKUP($B28,【男子1年入力】!$G$20:$Q$49,L28,FALSE))</f>
        <v/>
      </c>
      <c r="D28" s="58" t="str">
        <f>IF(VLOOKUP($B28,【男子1年入力】!$G$20:$Q$49,M28,FALSE)=0,"",VLOOKUP($B28,【男子1年入力】!$G$20:$Q$49,M28,FALSE))</f>
        <v/>
      </c>
      <c r="E28" s="7"/>
      <c r="F28" s="57" t="str">
        <f>IF(VLOOKUP($B28,【男子1年入力】!$G$20:$Q$49,O28,FALSE)=0,"",VLOOKUP($B28,【男子1年入力】!$G$20:$Q$49,O28,FALSE))</f>
        <v/>
      </c>
      <c r="G28" s="58" t="str">
        <f>IF(VLOOKUP($B28,【男子1年入力】!$G$20:$Q$49,P28,FALSE)=0,"",VLOOKUP($B28,【男子1年入力】!$G$20:$Q$49,P28,FALSE))</f>
        <v/>
      </c>
      <c r="H28" s="7"/>
      <c r="K28" s="127">
        <v>8</v>
      </c>
      <c r="L28" s="66">
        <f>L26</f>
        <v>4</v>
      </c>
      <c r="M28" s="67">
        <f>M26</f>
        <v>5</v>
      </c>
      <c r="N28" s="65"/>
      <c r="O28" s="66">
        <f t="shared" ref="O28:P28" si="8">O26</f>
        <v>9</v>
      </c>
      <c r="P28" s="67">
        <f t="shared" si="8"/>
        <v>10</v>
      </c>
      <c r="Q28" s="65"/>
    </row>
    <row r="29" spans="1:17" s="78" customFormat="1" ht="24" customHeight="1" x14ac:dyDescent="0.2">
      <c r="A29" s="178"/>
      <c r="B29" s="168"/>
      <c r="C29" s="74" t="str">
        <f>IF(VLOOKUP($B28,【男子1年入力】!$G$20:$Q$49,L29,FALSE)=0,"",VLOOKUP($B28,【男子1年入力】!$G$20:$Q$49,L29,FALSE))</f>
        <v/>
      </c>
      <c r="D29" s="75" t="str">
        <f>IF(VLOOKUP($B28,【男子1年入力】!$G$20:$Q$49,M29,FALSE)=0,"",VLOOKUP($B28,【男子1年入力】!$G$20:$Q$49,M29,FALSE))</f>
        <v/>
      </c>
      <c r="E29" s="76" t="str">
        <f>IF(VLOOKUP($B28,【男子1年入力】!$G$20:$Q$49,N29,FALSE)=0,"",VLOOKUP($B28,【男子1年入力】!$G$20:$Q$49,N29,FALSE))</f>
        <v/>
      </c>
      <c r="F29" s="77" t="str">
        <f>IF(VLOOKUP($B28,【男子1年入力】!$G$20:$Q$49,O29,FALSE)=0,"",VLOOKUP($B28,【男子1年入力】!$G$20:$Q$49,O29,FALSE))</f>
        <v/>
      </c>
      <c r="G29" s="75" t="str">
        <f>IF(VLOOKUP($B28,【男子1年入力】!$G$20:$Q$49,P29,FALSE)=0,"",VLOOKUP($B28,【男子1年入力】!$G$20:$Q$49,P29,FALSE))</f>
        <v/>
      </c>
      <c r="H29" s="76" t="str">
        <f>IF(VLOOKUP($B28,【男子1年入力】!$G$20:$Q$49,Q29,FALSE)=0,"",VLOOKUP($B28,【男子1年入力】!$G$20:$Q$49,Q29,FALSE))</f>
        <v/>
      </c>
      <c r="K29" s="168"/>
      <c r="L29" s="79">
        <f t="shared" ref="L29:Q29" si="9">L27</f>
        <v>2</v>
      </c>
      <c r="M29" s="80">
        <f t="shared" si="9"/>
        <v>3</v>
      </c>
      <c r="N29" s="76">
        <f t="shared" si="9"/>
        <v>6</v>
      </c>
      <c r="O29" s="81">
        <f t="shared" si="9"/>
        <v>7</v>
      </c>
      <c r="P29" s="80">
        <f t="shared" si="9"/>
        <v>8</v>
      </c>
      <c r="Q29" s="76">
        <f t="shared" si="9"/>
        <v>11</v>
      </c>
    </row>
    <row r="30" spans="1:17" ht="12" customHeight="1" x14ac:dyDescent="0.2">
      <c r="A30" s="178"/>
      <c r="B30" s="127">
        <v>9</v>
      </c>
      <c r="C30" s="57" t="str">
        <f>IF(VLOOKUP($B30,【男子1年入力】!$G$20:$Q$49,L30,FALSE)=0,"",VLOOKUP($B30,【男子1年入力】!$G$20:$Q$49,L30,FALSE))</f>
        <v/>
      </c>
      <c r="D30" s="58" t="str">
        <f>IF(VLOOKUP($B30,【男子1年入力】!$G$20:$Q$49,M30,FALSE)=0,"",VLOOKUP($B30,【男子1年入力】!$G$20:$Q$49,M30,FALSE))</f>
        <v/>
      </c>
      <c r="E30" s="7"/>
      <c r="F30" s="57" t="str">
        <f>IF(VLOOKUP($B30,【男子1年入力】!$G$20:$Q$49,O30,FALSE)=0,"",VLOOKUP($B30,【男子1年入力】!$G$20:$Q$49,O30,FALSE))</f>
        <v/>
      </c>
      <c r="G30" s="58" t="str">
        <f>IF(VLOOKUP($B30,【男子1年入力】!$G$20:$Q$49,P30,FALSE)=0,"",VLOOKUP($B30,【男子1年入力】!$G$20:$Q$49,P30,FALSE))</f>
        <v/>
      </c>
      <c r="H30" s="7"/>
      <c r="K30" s="127">
        <v>9</v>
      </c>
      <c r="L30" s="66">
        <f>L16</f>
        <v>4</v>
      </c>
      <c r="M30" s="67">
        <f>M16</f>
        <v>5</v>
      </c>
      <c r="N30" s="65"/>
      <c r="O30" s="66">
        <f>O16</f>
        <v>9</v>
      </c>
      <c r="P30" s="67">
        <f>P16</f>
        <v>10</v>
      </c>
      <c r="Q30" s="65"/>
    </row>
    <row r="31" spans="1:17" s="78" customFormat="1" ht="24" customHeight="1" x14ac:dyDescent="0.2">
      <c r="A31" s="178"/>
      <c r="B31" s="168"/>
      <c r="C31" s="74" t="str">
        <f>IF(VLOOKUP($B30,【男子1年入力】!$G$20:$Q$49,L31,FALSE)=0,"",VLOOKUP($B30,【男子1年入力】!$G$20:$Q$49,L31,FALSE))</f>
        <v/>
      </c>
      <c r="D31" s="75" t="str">
        <f>IF(VLOOKUP($B30,【男子1年入力】!$G$20:$Q$49,M31,FALSE)=0,"",VLOOKUP($B30,【男子1年入力】!$G$20:$Q$49,M31,FALSE))</f>
        <v/>
      </c>
      <c r="E31" s="76" t="str">
        <f>IF(VLOOKUP($B30,【男子1年入力】!$G$20:$Q$49,N31,FALSE)=0,"",VLOOKUP($B30,【男子1年入力】!$G$20:$Q$49,N31,FALSE))</f>
        <v/>
      </c>
      <c r="F31" s="77" t="str">
        <f>IF(VLOOKUP($B30,【男子1年入力】!$G$20:$Q$49,O31,FALSE)=0,"",VLOOKUP($B30,【男子1年入力】!$G$20:$Q$49,O31,FALSE))</f>
        <v/>
      </c>
      <c r="G31" s="75" t="str">
        <f>IF(VLOOKUP($B30,【男子1年入力】!$G$20:$Q$49,P31,FALSE)=0,"",VLOOKUP($B30,【男子1年入力】!$G$20:$Q$49,P31,FALSE))</f>
        <v/>
      </c>
      <c r="H31" s="76" t="str">
        <f>IF(VLOOKUP($B30,【男子1年入力】!$G$20:$Q$49,Q31,FALSE)=0,"",VLOOKUP($B30,【男子1年入力】!$G$20:$Q$49,Q31,FALSE))</f>
        <v/>
      </c>
      <c r="K31" s="168"/>
      <c r="L31" s="79">
        <f>L17</f>
        <v>2</v>
      </c>
      <c r="M31" s="80">
        <f>M17</f>
        <v>3</v>
      </c>
      <c r="N31" s="76">
        <f>N17</f>
        <v>6</v>
      </c>
      <c r="O31" s="81">
        <f>O17</f>
        <v>7</v>
      </c>
      <c r="P31" s="80">
        <f>P17</f>
        <v>8</v>
      </c>
      <c r="Q31" s="76">
        <f>Q17</f>
        <v>11</v>
      </c>
    </row>
    <row r="32" spans="1:17" ht="12" customHeight="1" x14ac:dyDescent="0.2">
      <c r="A32" s="178"/>
      <c r="B32" s="127">
        <v>10</v>
      </c>
      <c r="C32" s="57" t="str">
        <f>IF(VLOOKUP($B32,【男子1年入力】!$G$20:$Q$49,L32,FALSE)=0,"",VLOOKUP($B32,【男子1年入力】!$G$20:$Q$49,L32,FALSE))</f>
        <v/>
      </c>
      <c r="D32" s="58" t="str">
        <f>IF(VLOOKUP($B32,【男子1年入力】!$G$20:$Q$49,M32,FALSE)=0,"",VLOOKUP($B32,【男子1年入力】!$G$20:$Q$49,M32,FALSE))</f>
        <v/>
      </c>
      <c r="E32" s="7"/>
      <c r="F32" s="57" t="str">
        <f>IF(VLOOKUP($B32,【男子1年入力】!$G$20:$Q$49,O32,FALSE)=0,"",VLOOKUP($B32,【男子1年入力】!$G$20:$Q$49,O32,FALSE))</f>
        <v/>
      </c>
      <c r="G32" s="58" t="str">
        <f>IF(VLOOKUP($B32,【男子1年入力】!$G$20:$Q$49,P32,FALSE)=0,"",VLOOKUP($B32,【男子1年入力】!$G$20:$Q$49,P32,FALSE))</f>
        <v/>
      </c>
      <c r="H32" s="7"/>
      <c r="K32" s="127">
        <v>10</v>
      </c>
      <c r="L32" s="66">
        <f>L30</f>
        <v>4</v>
      </c>
      <c r="M32" s="67">
        <f>M30</f>
        <v>5</v>
      </c>
      <c r="N32" s="65"/>
      <c r="O32" s="66">
        <f t="shared" ref="O32:P32" si="10">O30</f>
        <v>9</v>
      </c>
      <c r="P32" s="67">
        <f t="shared" si="10"/>
        <v>10</v>
      </c>
      <c r="Q32" s="65"/>
    </row>
    <row r="33" spans="1:17" s="78" customFormat="1" ht="24" customHeight="1" x14ac:dyDescent="0.2">
      <c r="A33" s="179"/>
      <c r="B33" s="168"/>
      <c r="C33" s="74" t="str">
        <f>IF(VLOOKUP($B32,【男子1年入力】!$G$20:$Q$49,L33,FALSE)=0,"",VLOOKUP($B32,【男子1年入力】!$G$20:$Q$49,L33,FALSE))</f>
        <v/>
      </c>
      <c r="D33" s="75" t="str">
        <f>IF(VLOOKUP($B32,【男子1年入力】!$G$20:$Q$49,M33,FALSE)=0,"",VLOOKUP($B32,【男子1年入力】!$G$20:$Q$49,M33,FALSE))</f>
        <v/>
      </c>
      <c r="E33" s="76" t="str">
        <f>IF(VLOOKUP($B32,【男子1年入力】!$G$20:$Q$49,N33,FALSE)=0,"",VLOOKUP($B32,【男子1年入力】!$G$20:$Q$49,N33,FALSE))</f>
        <v/>
      </c>
      <c r="F33" s="74" t="str">
        <f>IF(VLOOKUP($B32,【男子1年入力】!$G$20:$Q$49,O33,FALSE)=0,"",VLOOKUP($B32,【男子1年入力】!$G$20:$Q$49,O33,FALSE))</f>
        <v/>
      </c>
      <c r="G33" s="75" t="str">
        <f>IF(VLOOKUP($B32,【男子1年入力】!$G$20:$Q$49,P33,FALSE)=0,"",VLOOKUP($B32,【男子1年入力】!$G$20:$Q$49,P33,FALSE))</f>
        <v/>
      </c>
      <c r="H33" s="76" t="str">
        <f>IF(VLOOKUP($B32,【男子1年入力】!$G$20:$Q$49,Q33,FALSE)=0,"",VLOOKUP($B32,【男子1年入力】!$G$20:$Q$49,Q33,FALSE))</f>
        <v/>
      </c>
      <c r="K33" s="168"/>
      <c r="L33" s="79">
        <f t="shared" ref="L33:Q33" si="11">L31</f>
        <v>2</v>
      </c>
      <c r="M33" s="80">
        <f t="shared" si="11"/>
        <v>3</v>
      </c>
      <c r="N33" s="76">
        <f t="shared" si="11"/>
        <v>6</v>
      </c>
      <c r="O33" s="79">
        <f t="shared" si="11"/>
        <v>7</v>
      </c>
      <c r="P33" s="80">
        <f t="shared" si="11"/>
        <v>8</v>
      </c>
      <c r="Q33" s="76">
        <f t="shared" si="11"/>
        <v>11</v>
      </c>
    </row>
    <row r="34" spans="1:17" ht="9" customHeight="1" x14ac:dyDescent="0.2">
      <c r="A34" s="3"/>
      <c r="B34" s="4"/>
      <c r="C34" s="4"/>
      <c r="D34" s="36"/>
      <c r="E34" s="6"/>
      <c r="F34" s="6"/>
      <c r="G34" s="36"/>
      <c r="H34" s="6"/>
      <c r="K34" s="3"/>
      <c r="L34" s="4"/>
      <c r="M34" s="36"/>
      <c r="N34" s="6"/>
      <c r="O34" s="6"/>
      <c r="P34" s="36"/>
      <c r="Q34" s="6"/>
    </row>
    <row r="35" spans="1:17" ht="16.5" customHeight="1" x14ac:dyDescent="0.2">
      <c r="A35" s="126" t="s">
        <v>7</v>
      </c>
      <c r="B35" s="126"/>
      <c r="C35" s="126"/>
      <c r="D35" s="126"/>
      <c r="E35" s="126"/>
      <c r="F35" s="126"/>
      <c r="G35" s="126"/>
      <c r="H35" s="126"/>
    </row>
    <row r="36" spans="1:17" ht="30.75" customHeight="1" x14ac:dyDescent="0.2">
      <c r="A36" s="180">
        <f ca="1">【男子1年入力】!C$6</f>
        <v>44682</v>
      </c>
      <c r="B36" s="180"/>
      <c r="C36" s="180"/>
      <c r="D36" s="134" t="s">
        <v>0</v>
      </c>
      <c r="E36" s="134"/>
      <c r="F36" s="125" t="str">
        <f>【男子1年入力】!C$4&amp;"中学校"</f>
        <v>○○中学校</v>
      </c>
      <c r="G36" s="125"/>
      <c r="H36" s="54"/>
    </row>
    <row r="37" spans="1:17" ht="13.5" customHeight="1" x14ac:dyDescent="0.2">
      <c r="D37" s="134"/>
      <c r="E37" s="134"/>
      <c r="F37" s="123"/>
      <c r="G37" s="123"/>
      <c r="H37" s="54"/>
    </row>
    <row r="38" spans="1:17" ht="13.5" customHeight="1" x14ac:dyDescent="0.2">
      <c r="E38" s="55"/>
      <c r="F38" s="54"/>
      <c r="G38" s="54"/>
      <c r="H38" s="54"/>
    </row>
    <row r="39" spans="1:17" ht="30" customHeight="1" x14ac:dyDescent="0.3">
      <c r="D39" s="124" t="s">
        <v>80</v>
      </c>
      <c r="E39" s="124"/>
      <c r="F39" s="123" t="str">
        <f>【男子1年入力】!C$5</f>
        <v>○○　○○</v>
      </c>
      <c r="G39" s="123"/>
      <c r="H39" s="37" t="s">
        <v>75</v>
      </c>
    </row>
    <row r="40" spans="1:17" ht="13.5" customHeight="1" x14ac:dyDescent="0.2">
      <c r="E40" s="64"/>
    </row>
    <row r="41" spans="1:17" ht="13.35" customHeight="1" x14ac:dyDescent="0.2"/>
    <row r="42" spans="1:17" ht="56.4" customHeight="1" x14ac:dyDescent="0.2">
      <c r="A42" s="132" t="str">
        <f>"【"&amp;【男子1年入力】!C$2&amp;" 】"</f>
        <v>【　　　第４８回那覇地区中学校新人ソフトテニス大会　　　 】</v>
      </c>
      <c r="B42" s="132"/>
      <c r="C42" s="132"/>
      <c r="D42" s="132"/>
      <c r="E42" s="132"/>
      <c r="F42" s="132"/>
      <c r="G42" s="132"/>
      <c r="H42" s="132"/>
    </row>
    <row r="43" spans="1:17" ht="26.4" customHeight="1" x14ac:dyDescent="0.2">
      <c r="A43" s="135" t="s">
        <v>85</v>
      </c>
      <c r="B43" s="136"/>
      <c r="C43" s="136"/>
      <c r="D43" s="136"/>
      <c r="E43" s="136"/>
      <c r="F43" s="136"/>
      <c r="G43" s="136"/>
      <c r="H43" s="136"/>
    </row>
    <row r="44" spans="1:17" ht="20.25" customHeight="1" x14ac:dyDescent="0.2">
      <c r="A44" s="161" t="s">
        <v>0</v>
      </c>
      <c r="B44" s="161"/>
      <c r="C44" s="162" t="str">
        <f>【男子1年入力】!C$4</f>
        <v>○○</v>
      </c>
      <c r="D44" s="164" t="s">
        <v>11</v>
      </c>
      <c r="E44" s="165"/>
      <c r="F44" s="154" t="str">
        <f>"電話番号→　"&amp;【男子1年入力】!E$4</f>
        <v>電話番号→　098-123-4567</v>
      </c>
      <c r="G44" s="155"/>
      <c r="H44" s="156"/>
    </row>
    <row r="45" spans="1:17" ht="20.25" customHeight="1" x14ac:dyDescent="0.2">
      <c r="A45" s="161"/>
      <c r="B45" s="161"/>
      <c r="C45" s="163"/>
      <c r="D45" s="166"/>
      <c r="E45" s="167"/>
      <c r="F45" s="154" t="str">
        <f>"ＦＡＸ番号→　"&amp;【男子1年入力】!E$5</f>
        <v>ＦＡＸ番号→　098-123-6789</v>
      </c>
      <c r="G45" s="155"/>
      <c r="H45" s="156"/>
    </row>
    <row r="46" spans="1:17" ht="20.25" customHeight="1" x14ac:dyDescent="0.2">
      <c r="A46" s="161" t="s">
        <v>2</v>
      </c>
      <c r="B46" s="161"/>
      <c r="C46" s="114" t="str">
        <f>【男子1年入力】!C$11</f>
        <v>○○○　○○</v>
      </c>
      <c r="D46" s="115"/>
      <c r="E46" s="137"/>
      <c r="F46" s="139" t="str">
        <f>"携帯番号→　"&amp;【男子1年入力】!E$11</f>
        <v>携帯番号→　090-8765-4321</v>
      </c>
      <c r="G46" s="140"/>
      <c r="H46" s="141"/>
    </row>
    <row r="47" spans="1:17" ht="20.25" customHeight="1" x14ac:dyDescent="0.2">
      <c r="A47" s="161"/>
      <c r="B47" s="161"/>
      <c r="C47" s="116"/>
      <c r="D47" s="117"/>
      <c r="E47" s="138"/>
      <c r="F47" s="142"/>
      <c r="G47" s="143"/>
      <c r="H47" s="144"/>
    </row>
    <row r="48" spans="1:17" ht="31.5" customHeight="1" x14ac:dyDescent="0.2">
      <c r="A48" s="145" t="s">
        <v>3</v>
      </c>
      <c r="B48" s="146"/>
      <c r="C48" s="173" t="str">
        <f>IF(【男子1年入力】!C$12="","",【男子1年入力】!C$12)</f>
        <v>○○　○○○</v>
      </c>
      <c r="D48" s="174"/>
      <c r="E48" s="174"/>
      <c r="F48" s="175" t="str">
        <f>IF(【男子1年入力】!D$12="","","（"&amp;【男子1年入力】!D$12&amp;"）")</f>
        <v>（教　員）</v>
      </c>
      <c r="G48" s="175"/>
      <c r="H48" s="176"/>
    </row>
    <row r="49" spans="1:17" ht="31.5" customHeight="1" x14ac:dyDescent="0.2">
      <c r="A49" s="147"/>
      <c r="B49" s="148"/>
      <c r="C49" s="173" t="str">
        <f>IF(【男子1年入力】!C$13="","",【男子1年入力】!C$13)</f>
        <v>○○　○</v>
      </c>
      <c r="D49" s="174"/>
      <c r="E49" s="174"/>
      <c r="F49" s="175" t="str">
        <f>IF(【男子1年入力】!D$13="","","（"&amp;【男子1年入力】!D$13&amp;"）")</f>
        <v>（教員外）</v>
      </c>
      <c r="G49" s="175"/>
      <c r="H49" s="176"/>
    </row>
    <row r="50" spans="1:17" ht="14.4" customHeight="1" x14ac:dyDescent="0.2">
      <c r="A50" s="1"/>
      <c r="B50" s="1"/>
      <c r="C50" s="122" t="s">
        <v>42</v>
      </c>
      <c r="D50" s="122"/>
      <c r="E50" s="122"/>
      <c r="F50" s="122"/>
      <c r="G50" s="122"/>
    </row>
    <row r="51" spans="1:17" ht="20.399999999999999" customHeight="1" x14ac:dyDescent="0.2">
      <c r="A51" s="157" t="s">
        <v>137</v>
      </c>
      <c r="B51" s="157"/>
      <c r="C51" s="157"/>
      <c r="D51" s="157"/>
      <c r="E51" s="157"/>
      <c r="F51" s="157"/>
      <c r="G51" s="158"/>
      <c r="H51" s="158"/>
    </row>
    <row r="52" spans="1:17" s="72" customFormat="1" ht="15" customHeight="1" x14ac:dyDescent="0.2">
      <c r="A52" s="172"/>
      <c r="B52" s="172"/>
      <c r="C52" s="169" t="s">
        <v>4</v>
      </c>
      <c r="D52" s="170"/>
      <c r="E52" s="170"/>
      <c r="F52" s="170"/>
      <c r="G52" s="170"/>
      <c r="H52" s="171"/>
      <c r="K52" s="172"/>
      <c r="L52" s="169" t="s">
        <v>83</v>
      </c>
      <c r="M52" s="170"/>
      <c r="N52" s="170"/>
      <c r="O52" s="170"/>
      <c r="P52" s="170"/>
      <c r="Q52" s="171"/>
    </row>
    <row r="53" spans="1:17" s="72" customFormat="1" ht="15" customHeight="1" x14ac:dyDescent="0.2">
      <c r="A53" s="172"/>
      <c r="B53" s="172"/>
      <c r="C53" s="169" t="s">
        <v>155</v>
      </c>
      <c r="D53" s="171"/>
      <c r="E53" s="73" t="s">
        <v>1</v>
      </c>
      <c r="F53" s="169" t="s">
        <v>156</v>
      </c>
      <c r="G53" s="171"/>
      <c r="H53" s="73" t="s">
        <v>1</v>
      </c>
      <c r="K53" s="172"/>
      <c r="L53" s="169" t="s">
        <v>155</v>
      </c>
      <c r="M53" s="171"/>
      <c r="N53" s="73" t="s">
        <v>1</v>
      </c>
      <c r="O53" s="169" t="s">
        <v>156</v>
      </c>
      <c r="P53" s="171"/>
      <c r="Q53" s="73" t="s">
        <v>1</v>
      </c>
    </row>
    <row r="54" spans="1:17" ht="12" customHeight="1" x14ac:dyDescent="0.2">
      <c r="A54" s="177" t="s">
        <v>87</v>
      </c>
      <c r="B54" s="127">
        <f>B14+10</f>
        <v>11</v>
      </c>
      <c r="C54" s="57" t="str">
        <f>IF(VLOOKUP($B54,【男子1年入力】!$G$20:$Q$49,L54,FALSE)=0,"",VLOOKUP($B54,【男子1年入力】!$G$20:$Q$49,L54,FALSE))</f>
        <v/>
      </c>
      <c r="D54" s="58" t="str">
        <f>IF(VLOOKUP($B54,【男子1年入力】!$G$20:$Q$49,M54,FALSE)=0,"",VLOOKUP($B54,【男子1年入力】!$G$20:$Q$49,M54,FALSE))</f>
        <v/>
      </c>
      <c r="E54" s="7"/>
      <c r="F54" s="57" t="str">
        <f>IF(VLOOKUP($B54,【男子1年入力】!$G$20:$Q$49,O54,FALSE)=0,"",VLOOKUP($B54,【男子1年入力】!$G$20:$Q$49,O54,FALSE))</f>
        <v/>
      </c>
      <c r="G54" s="58" t="str">
        <f>IF(VLOOKUP($B54,【男子1年入力】!$G$20:$Q$49,P54,FALSE)=0,"",VLOOKUP($B54,【男子1年入力】!$G$20:$Q$49,P54,FALSE))</f>
        <v/>
      </c>
      <c r="H54" s="7"/>
      <c r="K54" s="127">
        <f>K14+10</f>
        <v>11</v>
      </c>
      <c r="L54" s="66">
        <v>4</v>
      </c>
      <c r="M54" s="67">
        <v>5</v>
      </c>
      <c r="N54" s="65"/>
      <c r="O54" s="66">
        <v>9</v>
      </c>
      <c r="P54" s="67">
        <v>10</v>
      </c>
      <c r="Q54" s="65"/>
    </row>
    <row r="55" spans="1:17" s="78" customFormat="1" ht="24" customHeight="1" x14ac:dyDescent="0.2">
      <c r="A55" s="178"/>
      <c r="B55" s="168"/>
      <c r="C55" s="74" t="str">
        <f>IF(VLOOKUP($B54,【男子1年入力】!$G$20:$Q$49,L55,FALSE)=0,"",VLOOKUP($B54,【男子1年入力】!$G$20:$Q$49,L55,FALSE))</f>
        <v/>
      </c>
      <c r="D55" s="75" t="str">
        <f>IF(VLOOKUP($B54,【男子1年入力】!$G$20:$Q$49,M55,FALSE)=0,"",VLOOKUP($B54,【男子1年入力】!$G$20:$Q$49,M55,FALSE))</f>
        <v/>
      </c>
      <c r="E55" s="76" t="str">
        <f>IF(VLOOKUP($B54,【男子1年入力】!$G$20:$Q$49,N55,FALSE)=0,"",VLOOKUP($B54,【男子1年入力】!$G$20:$Q$49,N55,FALSE))</f>
        <v/>
      </c>
      <c r="F55" s="77" t="str">
        <f>IF(VLOOKUP($B54,【男子1年入力】!$G$20:$Q$49,O55,FALSE)=0,"",VLOOKUP($B54,【男子1年入力】!$G$20:$Q$49,O55,FALSE))</f>
        <v/>
      </c>
      <c r="G55" s="75" t="str">
        <f>IF(VLOOKUP($B54,【男子1年入力】!$G$20:$Q$49,P55,FALSE)=0,"",VLOOKUP($B54,【男子1年入力】!$G$20:$Q$49,P55,FALSE))</f>
        <v/>
      </c>
      <c r="H55" s="76" t="str">
        <f>IF(VLOOKUP($B54,【男子1年入力】!$G$20:$Q$49,Q55,FALSE)=0,"",VLOOKUP($B54,【男子1年入力】!$G$20:$Q$49,Q55,FALSE))</f>
        <v/>
      </c>
      <c r="K55" s="168"/>
      <c r="L55" s="79">
        <v>2</v>
      </c>
      <c r="M55" s="80">
        <v>3</v>
      </c>
      <c r="N55" s="76">
        <v>6</v>
      </c>
      <c r="O55" s="81">
        <v>7</v>
      </c>
      <c r="P55" s="80">
        <v>8</v>
      </c>
      <c r="Q55" s="76">
        <v>11</v>
      </c>
    </row>
    <row r="56" spans="1:17" ht="12" customHeight="1" x14ac:dyDescent="0.2">
      <c r="A56" s="178"/>
      <c r="B56" s="127">
        <f t="shared" ref="B56" si="12">B16+10</f>
        <v>12</v>
      </c>
      <c r="C56" s="57" t="str">
        <f>IF(VLOOKUP($B56,【男子1年入力】!$G$20:$Q$49,L56,FALSE)=0,"",VLOOKUP($B56,【男子1年入力】!$G$20:$Q$49,L56,FALSE))</f>
        <v/>
      </c>
      <c r="D56" s="58" t="str">
        <f>IF(VLOOKUP($B56,【男子1年入力】!$G$20:$Q$49,M56,FALSE)=0,"",VLOOKUP($B56,【男子1年入力】!$G$20:$Q$49,M56,FALSE))</f>
        <v/>
      </c>
      <c r="E56" s="7"/>
      <c r="F56" s="57" t="str">
        <f>IF(VLOOKUP($B56,【男子1年入力】!$G$20:$Q$49,O56,FALSE)=0,"",VLOOKUP($B56,【男子1年入力】!$G$20:$Q$49,O56,FALSE))</f>
        <v/>
      </c>
      <c r="G56" s="58" t="str">
        <f>IF(VLOOKUP($B56,【男子1年入力】!$G$20:$Q$49,P56,FALSE)=0,"",VLOOKUP($B56,【男子1年入力】!$G$20:$Q$49,P56,FALSE))</f>
        <v/>
      </c>
      <c r="H56" s="7"/>
      <c r="K56" s="127">
        <f t="shared" ref="K56" si="13">K16+10</f>
        <v>12</v>
      </c>
      <c r="L56" s="66">
        <f>L54</f>
        <v>4</v>
      </c>
      <c r="M56" s="67">
        <f>M54</f>
        <v>5</v>
      </c>
      <c r="N56" s="65"/>
      <c r="O56" s="66">
        <f t="shared" ref="O56:P56" si="14">O54</f>
        <v>9</v>
      </c>
      <c r="P56" s="67">
        <f t="shared" si="14"/>
        <v>10</v>
      </c>
      <c r="Q56" s="65"/>
    </row>
    <row r="57" spans="1:17" s="78" customFormat="1" ht="24" customHeight="1" x14ac:dyDescent="0.2">
      <c r="A57" s="178"/>
      <c r="B57" s="168"/>
      <c r="C57" s="74" t="str">
        <f>IF(VLOOKUP($B56,【男子1年入力】!$G$20:$Q$49,L57,FALSE)=0,"",VLOOKUP($B56,【男子1年入力】!$G$20:$Q$49,L57,FALSE))</f>
        <v/>
      </c>
      <c r="D57" s="75" t="str">
        <f>IF(VLOOKUP($B56,【男子1年入力】!$G$20:$Q$49,M57,FALSE)=0,"",VLOOKUP($B56,【男子1年入力】!$G$20:$Q$49,M57,FALSE))</f>
        <v/>
      </c>
      <c r="E57" s="76" t="str">
        <f>IF(VLOOKUP($B56,【男子1年入力】!$G$20:$Q$49,N57,FALSE)=0,"",VLOOKUP($B56,【男子1年入力】!$G$20:$Q$49,N57,FALSE))</f>
        <v/>
      </c>
      <c r="F57" s="77" t="str">
        <f>IF(VLOOKUP($B56,【男子1年入力】!$G$20:$Q$49,O57,FALSE)=0,"",VLOOKUP($B56,【男子1年入力】!$G$20:$Q$49,O57,FALSE))</f>
        <v/>
      </c>
      <c r="G57" s="75" t="str">
        <f>IF(VLOOKUP($B56,【男子1年入力】!$G$20:$Q$49,P57,FALSE)=0,"",VLOOKUP($B56,【男子1年入力】!$G$20:$Q$49,P57,FALSE))</f>
        <v/>
      </c>
      <c r="H57" s="76" t="str">
        <f>IF(VLOOKUP($B56,【男子1年入力】!$G$20:$Q$49,Q57,FALSE)=0,"",VLOOKUP($B56,【男子1年入力】!$G$20:$Q$49,Q57,FALSE))</f>
        <v/>
      </c>
      <c r="K57" s="168"/>
      <c r="L57" s="79">
        <f t="shared" ref="L57:Q58" si="15">L55</f>
        <v>2</v>
      </c>
      <c r="M57" s="80">
        <f t="shared" si="15"/>
        <v>3</v>
      </c>
      <c r="N57" s="76">
        <f t="shared" si="15"/>
        <v>6</v>
      </c>
      <c r="O57" s="81">
        <f t="shared" si="15"/>
        <v>7</v>
      </c>
      <c r="P57" s="80">
        <f t="shared" si="15"/>
        <v>8</v>
      </c>
      <c r="Q57" s="76">
        <f t="shared" si="15"/>
        <v>11</v>
      </c>
    </row>
    <row r="58" spans="1:17" ht="12" customHeight="1" x14ac:dyDescent="0.2">
      <c r="A58" s="178"/>
      <c r="B58" s="127">
        <f t="shared" ref="B58" si="16">B18+10</f>
        <v>13</v>
      </c>
      <c r="C58" s="57" t="str">
        <f>IF(VLOOKUP($B58,【男子1年入力】!$G$20:$Q$49,L58,FALSE)=0,"",VLOOKUP($B58,【男子1年入力】!$G$20:$Q$49,L58,FALSE))</f>
        <v/>
      </c>
      <c r="D58" s="58" t="str">
        <f>IF(VLOOKUP($B58,【男子1年入力】!$G$20:$Q$49,M58,FALSE)=0,"",VLOOKUP($B58,【男子1年入力】!$G$20:$Q$49,M58,FALSE))</f>
        <v/>
      </c>
      <c r="E58" s="7"/>
      <c r="F58" s="57" t="str">
        <f>IF(VLOOKUP($B58,【男子1年入力】!$G$20:$Q$49,O58,FALSE)=0,"",VLOOKUP($B58,【男子1年入力】!$G$20:$Q$49,O58,FALSE))</f>
        <v/>
      </c>
      <c r="G58" s="58" t="str">
        <f>IF(VLOOKUP($B58,【男子1年入力】!$G$20:$Q$49,P58,FALSE)=0,"",VLOOKUP($B58,【男子1年入力】!$G$20:$Q$49,P58,FALSE))</f>
        <v/>
      </c>
      <c r="H58" s="7"/>
      <c r="K58" s="127">
        <f t="shared" ref="K58" si="17">K18+10</f>
        <v>13</v>
      </c>
      <c r="L58" s="66">
        <f>L56</f>
        <v>4</v>
      </c>
      <c r="M58" s="67">
        <f>M56</f>
        <v>5</v>
      </c>
      <c r="N58" s="65"/>
      <c r="O58" s="66">
        <f t="shared" si="15"/>
        <v>9</v>
      </c>
      <c r="P58" s="67">
        <f t="shared" si="15"/>
        <v>10</v>
      </c>
      <c r="Q58" s="65"/>
    </row>
    <row r="59" spans="1:17" s="78" customFormat="1" ht="24" customHeight="1" x14ac:dyDescent="0.2">
      <c r="A59" s="178"/>
      <c r="B59" s="168"/>
      <c r="C59" s="74" t="str">
        <f>IF(VLOOKUP($B58,【男子1年入力】!$G$20:$Q$49,L59,FALSE)=0,"",VLOOKUP($B58,【男子1年入力】!$G$20:$Q$49,L59,FALSE))</f>
        <v/>
      </c>
      <c r="D59" s="75" t="str">
        <f>IF(VLOOKUP($B58,【男子1年入力】!$G$20:$Q$49,M59,FALSE)=0,"",VLOOKUP($B58,【男子1年入力】!$G$20:$Q$49,M59,FALSE))</f>
        <v/>
      </c>
      <c r="E59" s="76" t="str">
        <f>IF(VLOOKUP($B58,【男子1年入力】!$G$20:$Q$49,N59,FALSE)=0,"",VLOOKUP($B58,【男子1年入力】!$G$20:$Q$49,N59,FALSE))</f>
        <v/>
      </c>
      <c r="F59" s="77" t="str">
        <f>IF(VLOOKUP($B58,【男子1年入力】!$G$20:$Q$49,O59,FALSE)=0,"",VLOOKUP($B58,【男子1年入力】!$G$20:$Q$49,O59,FALSE))</f>
        <v/>
      </c>
      <c r="G59" s="75" t="str">
        <f>IF(VLOOKUP($B58,【男子1年入力】!$G$20:$Q$49,P59,FALSE)=0,"",VLOOKUP($B58,【男子1年入力】!$G$20:$Q$49,P59,FALSE))</f>
        <v/>
      </c>
      <c r="H59" s="76" t="str">
        <f>IF(VLOOKUP($B58,【男子1年入力】!$G$20:$Q$49,Q59,FALSE)=0,"",VLOOKUP($B58,【男子1年入力】!$G$20:$Q$49,Q59,FALSE))</f>
        <v/>
      </c>
      <c r="K59" s="168"/>
      <c r="L59" s="79">
        <f t="shared" ref="L59:Q60" si="18">L57</f>
        <v>2</v>
      </c>
      <c r="M59" s="80">
        <f t="shared" si="18"/>
        <v>3</v>
      </c>
      <c r="N59" s="76">
        <f t="shared" si="18"/>
        <v>6</v>
      </c>
      <c r="O59" s="81">
        <f t="shared" si="18"/>
        <v>7</v>
      </c>
      <c r="P59" s="80">
        <f t="shared" si="18"/>
        <v>8</v>
      </c>
      <c r="Q59" s="76">
        <f t="shared" si="18"/>
        <v>11</v>
      </c>
    </row>
    <row r="60" spans="1:17" ht="12" customHeight="1" x14ac:dyDescent="0.2">
      <c r="A60" s="178"/>
      <c r="B60" s="127">
        <f t="shared" ref="B60" si="19">B20+10</f>
        <v>14</v>
      </c>
      <c r="C60" s="57" t="str">
        <f>IF(VLOOKUP($B60,【男子1年入力】!$G$20:$Q$49,L60,FALSE)=0,"",VLOOKUP($B60,【男子1年入力】!$G$20:$Q$49,L60,FALSE))</f>
        <v/>
      </c>
      <c r="D60" s="58" t="str">
        <f>IF(VLOOKUP($B60,【男子1年入力】!$G$20:$Q$49,M60,FALSE)=0,"",VLOOKUP($B60,【男子1年入力】!$G$20:$Q$49,M60,FALSE))</f>
        <v/>
      </c>
      <c r="E60" s="7"/>
      <c r="F60" s="57" t="str">
        <f>IF(VLOOKUP($B60,【男子1年入力】!$G$20:$Q$49,O60,FALSE)=0,"",VLOOKUP($B60,【男子1年入力】!$G$20:$Q$49,O60,FALSE))</f>
        <v/>
      </c>
      <c r="G60" s="58" t="str">
        <f>IF(VLOOKUP($B60,【男子1年入力】!$G$20:$Q$49,P60,FALSE)=0,"",VLOOKUP($B60,【男子1年入力】!$G$20:$Q$49,P60,FALSE))</f>
        <v/>
      </c>
      <c r="H60" s="7"/>
      <c r="K60" s="127">
        <f t="shared" ref="K60" si="20">K20+10</f>
        <v>14</v>
      </c>
      <c r="L60" s="66">
        <f>L58</f>
        <v>4</v>
      </c>
      <c r="M60" s="67">
        <f>M58</f>
        <v>5</v>
      </c>
      <c r="N60" s="65"/>
      <c r="O60" s="66">
        <f t="shared" si="18"/>
        <v>9</v>
      </c>
      <c r="P60" s="67">
        <f t="shared" si="18"/>
        <v>10</v>
      </c>
      <c r="Q60" s="65"/>
    </row>
    <row r="61" spans="1:17" s="78" customFormat="1" ht="24" customHeight="1" x14ac:dyDescent="0.2">
      <c r="A61" s="178"/>
      <c r="B61" s="168"/>
      <c r="C61" s="74" t="str">
        <f>IF(VLOOKUP($B60,【男子1年入力】!$G$20:$Q$49,L61,FALSE)=0,"",VLOOKUP($B60,【男子1年入力】!$G$20:$Q$49,L61,FALSE))</f>
        <v/>
      </c>
      <c r="D61" s="75" t="str">
        <f>IF(VLOOKUP($B60,【男子1年入力】!$G$20:$Q$49,M61,FALSE)=0,"",VLOOKUP($B60,【男子1年入力】!$G$20:$Q$49,M61,FALSE))</f>
        <v/>
      </c>
      <c r="E61" s="76" t="str">
        <f>IF(VLOOKUP($B60,【男子1年入力】!$G$20:$Q$49,N61,FALSE)=0,"",VLOOKUP($B60,【男子1年入力】!$G$20:$Q$49,N61,FALSE))</f>
        <v/>
      </c>
      <c r="F61" s="77" t="str">
        <f>IF(VLOOKUP($B60,【男子1年入力】!$G$20:$Q$49,O61,FALSE)=0,"",VLOOKUP($B60,【男子1年入力】!$G$20:$Q$49,O61,FALSE))</f>
        <v/>
      </c>
      <c r="G61" s="75" t="str">
        <f>IF(VLOOKUP($B60,【男子1年入力】!$G$20:$Q$49,P61,FALSE)=0,"",VLOOKUP($B60,【男子1年入力】!$G$20:$Q$49,P61,FALSE))</f>
        <v/>
      </c>
      <c r="H61" s="76" t="str">
        <f>IF(VLOOKUP($B60,【男子1年入力】!$G$20:$Q$49,Q61,FALSE)=0,"",VLOOKUP($B60,【男子1年入力】!$G$20:$Q$49,Q61,FALSE))</f>
        <v/>
      </c>
      <c r="K61" s="168"/>
      <c r="L61" s="79">
        <f t="shared" ref="L61:Q62" si="21">L59</f>
        <v>2</v>
      </c>
      <c r="M61" s="80">
        <f t="shared" si="21"/>
        <v>3</v>
      </c>
      <c r="N61" s="76">
        <f t="shared" si="21"/>
        <v>6</v>
      </c>
      <c r="O61" s="81">
        <f t="shared" si="21"/>
        <v>7</v>
      </c>
      <c r="P61" s="80">
        <f t="shared" si="21"/>
        <v>8</v>
      </c>
      <c r="Q61" s="76">
        <f t="shared" si="21"/>
        <v>11</v>
      </c>
    </row>
    <row r="62" spans="1:17" ht="12" customHeight="1" x14ac:dyDescent="0.2">
      <c r="A62" s="178"/>
      <c r="B62" s="127">
        <f t="shared" ref="B62" si="22">B22+10</f>
        <v>15</v>
      </c>
      <c r="C62" s="57" t="str">
        <f>IF(VLOOKUP($B62,【男子1年入力】!$G$20:$Q$49,L62,FALSE)=0,"",VLOOKUP($B62,【男子1年入力】!$G$20:$Q$49,L62,FALSE))</f>
        <v/>
      </c>
      <c r="D62" s="58" t="str">
        <f>IF(VLOOKUP($B62,【男子1年入力】!$G$20:$Q$49,M62,FALSE)=0,"",VLOOKUP($B62,【男子1年入力】!$G$20:$Q$49,M62,FALSE))</f>
        <v/>
      </c>
      <c r="E62" s="7"/>
      <c r="F62" s="57" t="str">
        <f>IF(VLOOKUP($B62,【男子1年入力】!$G$20:$Q$49,O62,FALSE)=0,"",VLOOKUP($B62,【男子1年入力】!$G$20:$Q$49,O62,FALSE))</f>
        <v/>
      </c>
      <c r="G62" s="58" t="str">
        <f>IF(VLOOKUP($B62,【男子1年入力】!$G$20:$Q$49,P62,FALSE)=0,"",VLOOKUP($B62,【男子1年入力】!$G$20:$Q$49,P62,FALSE))</f>
        <v/>
      </c>
      <c r="H62" s="7"/>
      <c r="K62" s="127">
        <f t="shared" ref="K62" si="23">K22+10</f>
        <v>15</v>
      </c>
      <c r="L62" s="66">
        <f>L60</f>
        <v>4</v>
      </c>
      <c r="M62" s="67">
        <f>M60</f>
        <v>5</v>
      </c>
      <c r="N62" s="65"/>
      <c r="O62" s="66">
        <f t="shared" si="21"/>
        <v>9</v>
      </c>
      <c r="P62" s="67">
        <f t="shared" si="21"/>
        <v>10</v>
      </c>
      <c r="Q62" s="65"/>
    </row>
    <row r="63" spans="1:17" s="78" customFormat="1" ht="24" customHeight="1" x14ac:dyDescent="0.2">
      <c r="A63" s="178"/>
      <c r="B63" s="168"/>
      <c r="C63" s="74" t="str">
        <f>IF(VLOOKUP($B62,【男子1年入力】!$G$20:$Q$49,L63,FALSE)=0,"",VLOOKUP($B62,【男子1年入力】!$G$20:$Q$49,L63,FALSE))</f>
        <v/>
      </c>
      <c r="D63" s="75" t="str">
        <f>IF(VLOOKUP($B62,【男子1年入力】!$G$20:$Q$49,M63,FALSE)=0,"",VLOOKUP($B62,【男子1年入力】!$G$20:$Q$49,M63,FALSE))</f>
        <v/>
      </c>
      <c r="E63" s="76" t="str">
        <f>IF(VLOOKUP($B62,【男子1年入力】!$G$20:$Q$49,N63,FALSE)=0,"",VLOOKUP($B62,【男子1年入力】!$G$20:$Q$49,N63,FALSE))</f>
        <v/>
      </c>
      <c r="F63" s="77" t="str">
        <f>IF(VLOOKUP($B62,【男子1年入力】!$G$20:$Q$49,O63,FALSE)=0,"",VLOOKUP($B62,【男子1年入力】!$G$20:$Q$49,O63,FALSE))</f>
        <v/>
      </c>
      <c r="G63" s="75" t="str">
        <f>IF(VLOOKUP($B62,【男子1年入力】!$G$20:$Q$49,P63,FALSE)=0,"",VLOOKUP($B62,【男子1年入力】!$G$20:$Q$49,P63,FALSE))</f>
        <v/>
      </c>
      <c r="H63" s="76" t="str">
        <f>IF(VLOOKUP($B62,【男子1年入力】!$G$20:$Q$49,Q63,FALSE)=0,"",VLOOKUP($B62,【男子1年入力】!$G$20:$Q$49,Q63,FALSE))</f>
        <v/>
      </c>
      <c r="K63" s="168"/>
      <c r="L63" s="79">
        <f t="shared" ref="L63:Q64" si="24">L61</f>
        <v>2</v>
      </c>
      <c r="M63" s="80">
        <f t="shared" si="24"/>
        <v>3</v>
      </c>
      <c r="N63" s="76">
        <f t="shared" si="24"/>
        <v>6</v>
      </c>
      <c r="O63" s="81">
        <f t="shared" si="24"/>
        <v>7</v>
      </c>
      <c r="P63" s="80">
        <f t="shared" si="24"/>
        <v>8</v>
      </c>
      <c r="Q63" s="76">
        <f t="shared" si="24"/>
        <v>11</v>
      </c>
    </row>
    <row r="64" spans="1:17" ht="12" customHeight="1" x14ac:dyDescent="0.2">
      <c r="A64" s="178"/>
      <c r="B64" s="127">
        <f t="shared" ref="B64" si="25">B24+10</f>
        <v>16</v>
      </c>
      <c r="C64" s="57" t="str">
        <f>IF(VLOOKUP($B64,【男子1年入力】!$G$20:$Q$49,L64,FALSE)=0,"",VLOOKUP($B64,【男子1年入力】!$G$20:$Q$49,L64,FALSE))</f>
        <v/>
      </c>
      <c r="D64" s="58" t="str">
        <f>IF(VLOOKUP($B64,【男子1年入力】!$G$20:$Q$49,M64,FALSE)=0,"",VLOOKUP($B64,【男子1年入力】!$G$20:$Q$49,M64,FALSE))</f>
        <v/>
      </c>
      <c r="E64" s="7"/>
      <c r="F64" s="57" t="str">
        <f>IF(VLOOKUP($B64,【男子1年入力】!$G$20:$Q$49,O64,FALSE)=0,"",VLOOKUP($B64,【男子1年入力】!$G$20:$Q$49,O64,FALSE))</f>
        <v/>
      </c>
      <c r="G64" s="58" t="str">
        <f>IF(VLOOKUP($B64,【男子1年入力】!$G$20:$Q$49,P64,FALSE)=0,"",VLOOKUP($B64,【男子1年入力】!$G$20:$Q$49,P64,FALSE))</f>
        <v/>
      </c>
      <c r="H64" s="7"/>
      <c r="K64" s="127">
        <f t="shared" ref="K64" si="26">K24+10</f>
        <v>16</v>
      </c>
      <c r="L64" s="66">
        <f>L62</f>
        <v>4</v>
      </c>
      <c r="M64" s="67">
        <f>M62</f>
        <v>5</v>
      </c>
      <c r="N64" s="65"/>
      <c r="O64" s="66">
        <f t="shared" si="24"/>
        <v>9</v>
      </c>
      <c r="P64" s="67">
        <f t="shared" si="24"/>
        <v>10</v>
      </c>
      <c r="Q64" s="65"/>
    </row>
    <row r="65" spans="1:17" s="78" customFormat="1" ht="24" customHeight="1" x14ac:dyDescent="0.2">
      <c r="A65" s="178"/>
      <c r="B65" s="168"/>
      <c r="C65" s="74" t="str">
        <f>IF(VLOOKUP($B64,【男子1年入力】!$G$20:$Q$49,L65,FALSE)=0,"",VLOOKUP($B64,【男子1年入力】!$G$20:$Q$49,L65,FALSE))</f>
        <v/>
      </c>
      <c r="D65" s="75" t="str">
        <f>IF(VLOOKUP($B64,【男子1年入力】!$G$20:$Q$49,M65,FALSE)=0,"",VLOOKUP($B64,【男子1年入力】!$G$20:$Q$49,M65,FALSE))</f>
        <v/>
      </c>
      <c r="E65" s="76" t="str">
        <f>IF(VLOOKUP($B64,【男子1年入力】!$G$20:$Q$49,N65,FALSE)=0,"",VLOOKUP($B64,【男子1年入力】!$G$20:$Q$49,N65,FALSE))</f>
        <v/>
      </c>
      <c r="F65" s="77" t="str">
        <f>IF(VLOOKUP($B64,【男子1年入力】!$G$20:$Q$49,O65,FALSE)=0,"",VLOOKUP($B64,【男子1年入力】!$G$20:$Q$49,O65,FALSE))</f>
        <v/>
      </c>
      <c r="G65" s="75" t="str">
        <f>IF(VLOOKUP($B64,【男子1年入力】!$G$20:$Q$49,P65,FALSE)=0,"",VLOOKUP($B64,【男子1年入力】!$G$20:$Q$49,P65,FALSE))</f>
        <v/>
      </c>
      <c r="H65" s="76" t="str">
        <f>IF(VLOOKUP($B64,【男子1年入力】!$G$20:$Q$49,Q65,FALSE)=0,"",VLOOKUP($B64,【男子1年入力】!$G$20:$Q$49,Q65,FALSE))</f>
        <v/>
      </c>
      <c r="K65" s="168"/>
      <c r="L65" s="79">
        <f t="shared" ref="L65:Q65" si="27">L63</f>
        <v>2</v>
      </c>
      <c r="M65" s="80">
        <f t="shared" si="27"/>
        <v>3</v>
      </c>
      <c r="N65" s="76">
        <f t="shared" si="27"/>
        <v>6</v>
      </c>
      <c r="O65" s="81">
        <f t="shared" si="27"/>
        <v>7</v>
      </c>
      <c r="P65" s="80">
        <f t="shared" si="27"/>
        <v>8</v>
      </c>
      <c r="Q65" s="76">
        <f t="shared" si="27"/>
        <v>11</v>
      </c>
    </row>
    <row r="66" spans="1:17" ht="12" customHeight="1" x14ac:dyDescent="0.2">
      <c r="A66" s="178"/>
      <c r="B66" s="127">
        <f t="shared" ref="B66" si="28">B26+10</f>
        <v>17</v>
      </c>
      <c r="C66" s="57" t="str">
        <f>IF(VLOOKUP($B66,【男子1年入力】!$G$20:$Q$49,L66,FALSE)=0,"",VLOOKUP($B66,【男子1年入力】!$G$20:$Q$49,L66,FALSE))</f>
        <v/>
      </c>
      <c r="D66" s="58" t="str">
        <f>IF(VLOOKUP($B66,【男子1年入力】!$G$20:$Q$49,M66,FALSE)=0,"",VLOOKUP($B66,【男子1年入力】!$G$20:$Q$49,M66,FALSE))</f>
        <v/>
      </c>
      <c r="E66" s="7"/>
      <c r="F66" s="57" t="str">
        <f>IF(VLOOKUP($B66,【男子1年入力】!$G$20:$Q$49,O66,FALSE)=0,"",VLOOKUP($B66,【男子1年入力】!$G$20:$Q$49,O66,FALSE))</f>
        <v/>
      </c>
      <c r="G66" s="58" t="str">
        <f>IF(VLOOKUP($B66,【男子1年入力】!$G$20:$Q$49,P66,FALSE)=0,"",VLOOKUP($B66,【男子1年入力】!$G$20:$Q$49,P66,FALSE))</f>
        <v/>
      </c>
      <c r="H66" s="7"/>
      <c r="K66" s="127">
        <f t="shared" ref="K66" si="29">K26+10</f>
        <v>17</v>
      </c>
      <c r="L66" s="66">
        <f>L56</f>
        <v>4</v>
      </c>
      <c r="M66" s="67">
        <f>M56</f>
        <v>5</v>
      </c>
      <c r="N66" s="65"/>
      <c r="O66" s="66">
        <f t="shared" ref="O66:P66" si="30">O56</f>
        <v>9</v>
      </c>
      <c r="P66" s="67">
        <f t="shared" si="30"/>
        <v>10</v>
      </c>
      <c r="Q66" s="65"/>
    </row>
    <row r="67" spans="1:17" s="78" customFormat="1" ht="24" customHeight="1" x14ac:dyDescent="0.2">
      <c r="A67" s="178"/>
      <c r="B67" s="168"/>
      <c r="C67" s="74" t="str">
        <f>IF(VLOOKUP($B66,【男子1年入力】!$G$20:$Q$49,L67,FALSE)=0,"",VLOOKUP($B66,【男子1年入力】!$G$20:$Q$49,L67,FALSE))</f>
        <v/>
      </c>
      <c r="D67" s="75" t="str">
        <f>IF(VLOOKUP($B66,【男子1年入力】!$G$20:$Q$49,M67,FALSE)=0,"",VLOOKUP($B66,【男子1年入力】!$G$20:$Q$49,M67,FALSE))</f>
        <v/>
      </c>
      <c r="E67" s="76" t="str">
        <f>IF(VLOOKUP($B66,【男子1年入力】!$G$20:$Q$49,N67,FALSE)=0,"",VLOOKUP($B66,【男子1年入力】!$G$20:$Q$49,N67,FALSE))</f>
        <v/>
      </c>
      <c r="F67" s="77" t="str">
        <f>IF(VLOOKUP($B66,【男子1年入力】!$G$20:$Q$49,O67,FALSE)=0,"",VLOOKUP($B66,【男子1年入力】!$G$20:$Q$49,O67,FALSE))</f>
        <v/>
      </c>
      <c r="G67" s="75" t="str">
        <f>IF(VLOOKUP($B66,【男子1年入力】!$G$20:$Q$49,P67,FALSE)=0,"",VLOOKUP($B66,【男子1年入力】!$G$20:$Q$49,P67,FALSE))</f>
        <v/>
      </c>
      <c r="H67" s="76" t="str">
        <f>IF(VLOOKUP($B66,【男子1年入力】!$G$20:$Q$49,Q67,FALSE)=0,"",VLOOKUP($B66,【男子1年入力】!$G$20:$Q$49,Q67,FALSE))</f>
        <v/>
      </c>
      <c r="K67" s="168"/>
      <c r="L67" s="79">
        <f t="shared" ref="L67:Q67" si="31">L57</f>
        <v>2</v>
      </c>
      <c r="M67" s="80">
        <f t="shared" si="31"/>
        <v>3</v>
      </c>
      <c r="N67" s="76">
        <f t="shared" si="31"/>
        <v>6</v>
      </c>
      <c r="O67" s="81">
        <f t="shared" si="31"/>
        <v>7</v>
      </c>
      <c r="P67" s="80">
        <f t="shared" si="31"/>
        <v>8</v>
      </c>
      <c r="Q67" s="76">
        <f t="shared" si="31"/>
        <v>11</v>
      </c>
    </row>
    <row r="68" spans="1:17" ht="12" customHeight="1" x14ac:dyDescent="0.2">
      <c r="A68" s="178"/>
      <c r="B68" s="127">
        <f t="shared" ref="B68" si="32">B28+10</f>
        <v>18</v>
      </c>
      <c r="C68" s="57" t="str">
        <f>IF(VLOOKUP($B68,【男子1年入力】!$G$20:$Q$49,L68,FALSE)=0,"",VLOOKUP($B68,【男子1年入力】!$G$20:$Q$49,L68,FALSE))</f>
        <v/>
      </c>
      <c r="D68" s="58" t="str">
        <f>IF(VLOOKUP($B68,【男子1年入力】!$G$20:$Q$49,M68,FALSE)=0,"",VLOOKUP($B68,【男子1年入力】!$G$20:$Q$49,M68,FALSE))</f>
        <v/>
      </c>
      <c r="E68" s="7"/>
      <c r="F68" s="57" t="str">
        <f>IF(VLOOKUP($B68,【男子1年入力】!$G$20:$Q$49,O68,FALSE)=0,"",VLOOKUP($B68,【男子1年入力】!$G$20:$Q$49,O68,FALSE))</f>
        <v/>
      </c>
      <c r="G68" s="58" t="str">
        <f>IF(VLOOKUP($B68,【男子1年入力】!$G$20:$Q$49,P68,FALSE)=0,"",VLOOKUP($B68,【男子1年入力】!$G$20:$Q$49,P68,FALSE))</f>
        <v/>
      </c>
      <c r="H68" s="7"/>
      <c r="K68" s="127">
        <f t="shared" ref="K68" si="33">K28+10</f>
        <v>18</v>
      </c>
      <c r="L68" s="66">
        <f>L66</f>
        <v>4</v>
      </c>
      <c r="M68" s="67">
        <f>M66</f>
        <v>5</v>
      </c>
      <c r="N68" s="65"/>
      <c r="O68" s="66">
        <f t="shared" ref="O68:P68" si="34">O66</f>
        <v>9</v>
      </c>
      <c r="P68" s="67">
        <f t="shared" si="34"/>
        <v>10</v>
      </c>
      <c r="Q68" s="65"/>
    </row>
    <row r="69" spans="1:17" s="78" customFormat="1" ht="24" customHeight="1" x14ac:dyDescent="0.2">
      <c r="A69" s="178"/>
      <c r="B69" s="168"/>
      <c r="C69" s="74" t="str">
        <f>IF(VLOOKUP($B68,【男子1年入力】!$G$20:$Q$49,L69,FALSE)=0,"",VLOOKUP($B68,【男子1年入力】!$G$20:$Q$49,L69,FALSE))</f>
        <v/>
      </c>
      <c r="D69" s="75" t="str">
        <f>IF(VLOOKUP($B68,【男子1年入力】!$G$20:$Q$49,M69,FALSE)=0,"",VLOOKUP($B68,【男子1年入力】!$G$20:$Q$49,M69,FALSE))</f>
        <v/>
      </c>
      <c r="E69" s="76" t="str">
        <f>IF(VLOOKUP($B68,【男子1年入力】!$G$20:$Q$49,N69,FALSE)=0,"",VLOOKUP($B68,【男子1年入力】!$G$20:$Q$49,N69,FALSE))</f>
        <v/>
      </c>
      <c r="F69" s="77" t="str">
        <f>IF(VLOOKUP($B68,【男子1年入力】!$G$20:$Q$49,O69,FALSE)=0,"",VLOOKUP($B68,【男子1年入力】!$G$20:$Q$49,O69,FALSE))</f>
        <v/>
      </c>
      <c r="G69" s="75" t="str">
        <f>IF(VLOOKUP($B68,【男子1年入力】!$G$20:$Q$49,P69,FALSE)=0,"",VLOOKUP($B68,【男子1年入力】!$G$20:$Q$49,P69,FALSE))</f>
        <v/>
      </c>
      <c r="H69" s="76" t="str">
        <f>IF(VLOOKUP($B68,【男子1年入力】!$G$20:$Q$49,Q69,FALSE)=0,"",VLOOKUP($B68,【男子1年入力】!$G$20:$Q$49,Q69,FALSE))</f>
        <v/>
      </c>
      <c r="K69" s="168"/>
      <c r="L69" s="79">
        <f t="shared" ref="L69:Q69" si="35">L67</f>
        <v>2</v>
      </c>
      <c r="M69" s="80">
        <f t="shared" si="35"/>
        <v>3</v>
      </c>
      <c r="N69" s="76">
        <f t="shared" si="35"/>
        <v>6</v>
      </c>
      <c r="O69" s="81">
        <f t="shared" si="35"/>
        <v>7</v>
      </c>
      <c r="P69" s="80">
        <f t="shared" si="35"/>
        <v>8</v>
      </c>
      <c r="Q69" s="76">
        <f t="shared" si="35"/>
        <v>11</v>
      </c>
    </row>
    <row r="70" spans="1:17" ht="12" customHeight="1" x14ac:dyDescent="0.2">
      <c r="A70" s="178"/>
      <c r="B70" s="127">
        <f t="shared" ref="B70" si="36">B30+10</f>
        <v>19</v>
      </c>
      <c r="C70" s="57" t="str">
        <f>IF(VLOOKUP($B70,【男子1年入力】!$G$20:$Q$49,L70,FALSE)=0,"",VLOOKUP($B70,【男子1年入力】!$G$20:$Q$49,L70,FALSE))</f>
        <v/>
      </c>
      <c r="D70" s="58" t="str">
        <f>IF(VLOOKUP($B70,【男子1年入力】!$G$20:$Q$49,M70,FALSE)=0,"",VLOOKUP($B70,【男子1年入力】!$G$20:$Q$49,M70,FALSE))</f>
        <v/>
      </c>
      <c r="E70" s="7"/>
      <c r="F70" s="57" t="str">
        <f>IF(VLOOKUP($B70,【男子1年入力】!$G$20:$Q$49,O70,FALSE)=0,"",VLOOKUP($B70,【男子1年入力】!$G$20:$Q$49,O70,FALSE))</f>
        <v/>
      </c>
      <c r="G70" s="58" t="str">
        <f>IF(VLOOKUP($B70,【男子1年入力】!$G$20:$Q$49,P70,FALSE)=0,"",VLOOKUP($B70,【男子1年入力】!$G$20:$Q$49,P70,FALSE))</f>
        <v/>
      </c>
      <c r="H70" s="7"/>
      <c r="K70" s="127">
        <f t="shared" ref="K70" si="37">K30+10</f>
        <v>19</v>
      </c>
      <c r="L70" s="66">
        <f>L56</f>
        <v>4</v>
      </c>
      <c r="M70" s="67">
        <f>M56</f>
        <v>5</v>
      </c>
      <c r="N70" s="65"/>
      <c r="O70" s="66">
        <f>O56</f>
        <v>9</v>
      </c>
      <c r="P70" s="67">
        <f>P56</f>
        <v>10</v>
      </c>
      <c r="Q70" s="65"/>
    </row>
    <row r="71" spans="1:17" s="78" customFormat="1" ht="24" customHeight="1" x14ac:dyDescent="0.2">
      <c r="A71" s="178"/>
      <c r="B71" s="168"/>
      <c r="C71" s="74" t="str">
        <f>IF(VLOOKUP($B70,【男子1年入力】!$G$20:$Q$49,L71,FALSE)=0,"",VLOOKUP($B70,【男子1年入力】!$G$20:$Q$49,L71,FALSE))</f>
        <v/>
      </c>
      <c r="D71" s="75" t="str">
        <f>IF(VLOOKUP($B70,【男子1年入力】!$G$20:$Q$49,M71,FALSE)=0,"",VLOOKUP($B70,【男子1年入力】!$G$20:$Q$49,M71,FALSE))</f>
        <v/>
      </c>
      <c r="E71" s="76" t="str">
        <f>IF(VLOOKUP($B70,【男子1年入力】!$G$20:$Q$49,N71,FALSE)=0,"",VLOOKUP($B70,【男子1年入力】!$G$20:$Q$49,N71,FALSE))</f>
        <v/>
      </c>
      <c r="F71" s="77" t="str">
        <f>IF(VLOOKUP($B70,【男子1年入力】!$G$20:$Q$49,O71,FALSE)=0,"",VLOOKUP($B70,【男子1年入力】!$G$20:$Q$49,O71,FALSE))</f>
        <v/>
      </c>
      <c r="G71" s="75" t="str">
        <f>IF(VLOOKUP($B70,【男子1年入力】!$G$20:$Q$49,P71,FALSE)=0,"",VLOOKUP($B70,【男子1年入力】!$G$20:$Q$49,P71,FALSE))</f>
        <v/>
      </c>
      <c r="H71" s="76" t="str">
        <f>IF(VLOOKUP($B70,【男子1年入力】!$G$20:$Q$49,Q71,FALSE)=0,"",VLOOKUP($B70,【男子1年入力】!$G$20:$Q$49,Q71,FALSE))</f>
        <v/>
      </c>
      <c r="K71" s="168"/>
      <c r="L71" s="79">
        <f>L57</f>
        <v>2</v>
      </c>
      <c r="M71" s="80">
        <f>M57</f>
        <v>3</v>
      </c>
      <c r="N71" s="76">
        <f>N57</f>
        <v>6</v>
      </c>
      <c r="O71" s="81">
        <f>O57</f>
        <v>7</v>
      </c>
      <c r="P71" s="80">
        <f>P57</f>
        <v>8</v>
      </c>
      <c r="Q71" s="76">
        <f>Q57</f>
        <v>11</v>
      </c>
    </row>
    <row r="72" spans="1:17" ht="12" customHeight="1" x14ac:dyDescent="0.2">
      <c r="A72" s="178"/>
      <c r="B72" s="127">
        <f t="shared" ref="B72" si="38">B32+10</f>
        <v>20</v>
      </c>
      <c r="C72" s="57" t="str">
        <f>IF(VLOOKUP($B72,【男子1年入力】!$G$20:$Q$49,L72,FALSE)=0,"",VLOOKUP($B72,【男子1年入力】!$G$20:$Q$49,L72,FALSE))</f>
        <v/>
      </c>
      <c r="D72" s="58" t="str">
        <f>IF(VLOOKUP($B72,【男子1年入力】!$G$20:$Q$49,M72,FALSE)=0,"",VLOOKUP($B72,【男子1年入力】!$G$20:$Q$49,M72,FALSE))</f>
        <v/>
      </c>
      <c r="E72" s="7"/>
      <c r="F72" s="57" t="str">
        <f>IF(VLOOKUP($B72,【男子1年入力】!$G$20:$Q$49,O72,FALSE)=0,"",VLOOKUP($B72,【男子1年入力】!$G$20:$Q$49,O72,FALSE))</f>
        <v/>
      </c>
      <c r="G72" s="58" t="str">
        <f>IF(VLOOKUP($B72,【男子1年入力】!$G$20:$Q$49,P72,FALSE)=0,"",VLOOKUP($B72,【男子1年入力】!$G$20:$Q$49,P72,FALSE))</f>
        <v/>
      </c>
      <c r="H72" s="7"/>
      <c r="K72" s="127">
        <f t="shared" ref="K72" si="39">K32+10</f>
        <v>20</v>
      </c>
      <c r="L72" s="66">
        <f>L70</f>
        <v>4</v>
      </c>
      <c r="M72" s="67">
        <f>M70</f>
        <v>5</v>
      </c>
      <c r="N72" s="65"/>
      <c r="O72" s="66">
        <f t="shared" ref="O72:P72" si="40">O70</f>
        <v>9</v>
      </c>
      <c r="P72" s="67">
        <f t="shared" si="40"/>
        <v>10</v>
      </c>
      <c r="Q72" s="65"/>
    </row>
    <row r="73" spans="1:17" s="78" customFormat="1" ht="24" customHeight="1" x14ac:dyDescent="0.2">
      <c r="A73" s="179"/>
      <c r="B73" s="168"/>
      <c r="C73" s="74" t="str">
        <f>IF(VLOOKUP($B72,【男子1年入力】!$G$20:$Q$49,L73,FALSE)=0,"",VLOOKUP($B72,【男子1年入力】!$G$20:$Q$49,L73,FALSE))</f>
        <v/>
      </c>
      <c r="D73" s="75" t="str">
        <f>IF(VLOOKUP($B72,【男子1年入力】!$G$20:$Q$49,M73,FALSE)=0,"",VLOOKUP($B72,【男子1年入力】!$G$20:$Q$49,M73,FALSE))</f>
        <v/>
      </c>
      <c r="E73" s="76" t="str">
        <f>IF(VLOOKUP($B72,【男子1年入力】!$G$20:$Q$49,N73,FALSE)=0,"",VLOOKUP($B72,【男子1年入力】!$G$20:$Q$49,N73,FALSE))</f>
        <v/>
      </c>
      <c r="F73" s="74" t="str">
        <f>IF(VLOOKUP($B72,【男子1年入力】!$G$20:$Q$49,O73,FALSE)=0,"",VLOOKUP($B72,【男子1年入力】!$G$20:$Q$49,O73,FALSE))</f>
        <v/>
      </c>
      <c r="G73" s="75" t="str">
        <f>IF(VLOOKUP($B72,【男子1年入力】!$G$20:$Q$49,P73,FALSE)=0,"",VLOOKUP($B72,【男子1年入力】!$G$20:$Q$49,P73,FALSE))</f>
        <v/>
      </c>
      <c r="H73" s="76" t="str">
        <f>IF(VLOOKUP($B72,【男子1年入力】!$G$20:$Q$49,Q73,FALSE)=0,"",VLOOKUP($B72,【男子1年入力】!$G$20:$Q$49,Q73,FALSE))</f>
        <v/>
      </c>
      <c r="K73" s="168"/>
      <c r="L73" s="79">
        <f t="shared" ref="L73:Q73" si="41">L71</f>
        <v>2</v>
      </c>
      <c r="M73" s="80">
        <f t="shared" si="41"/>
        <v>3</v>
      </c>
      <c r="N73" s="76">
        <f t="shared" si="41"/>
        <v>6</v>
      </c>
      <c r="O73" s="79">
        <f t="shared" si="41"/>
        <v>7</v>
      </c>
      <c r="P73" s="80">
        <f t="shared" si="41"/>
        <v>8</v>
      </c>
      <c r="Q73" s="76">
        <f t="shared" si="41"/>
        <v>11</v>
      </c>
    </row>
    <row r="74" spans="1:17" ht="9" customHeight="1" x14ac:dyDescent="0.2">
      <c r="A74" s="3"/>
      <c r="B74" s="4"/>
      <c r="C74" s="4"/>
      <c r="D74" s="36"/>
      <c r="E74" s="6"/>
      <c r="F74" s="6"/>
      <c r="G74" s="36"/>
      <c r="H74" s="6"/>
      <c r="K74" s="3"/>
      <c r="L74" s="4"/>
      <c r="M74" s="36"/>
      <c r="N74" s="6"/>
      <c r="O74" s="6"/>
      <c r="P74" s="36"/>
      <c r="Q74" s="6"/>
    </row>
    <row r="75" spans="1:17" ht="16.5" customHeight="1" x14ac:dyDescent="0.2">
      <c r="A75" s="126" t="s">
        <v>7</v>
      </c>
      <c r="B75" s="126"/>
      <c r="C75" s="126"/>
      <c r="D75" s="126"/>
      <c r="E75" s="126"/>
      <c r="F75" s="126"/>
      <c r="G75" s="126"/>
      <c r="H75" s="126"/>
    </row>
    <row r="76" spans="1:17" ht="30.75" customHeight="1" x14ac:dyDescent="0.2">
      <c r="A76" s="180">
        <f ca="1">【男子1年入力】!C$6</f>
        <v>44682</v>
      </c>
      <c r="B76" s="180"/>
      <c r="C76" s="180"/>
      <c r="D76" s="134" t="s">
        <v>0</v>
      </c>
      <c r="E76" s="134"/>
      <c r="F76" s="125" t="str">
        <f>【男子1年入力】!C$4&amp;"中学校"</f>
        <v>○○中学校</v>
      </c>
      <c r="G76" s="125"/>
      <c r="H76" s="54"/>
    </row>
    <row r="77" spans="1:17" ht="13.5" customHeight="1" x14ac:dyDescent="0.2">
      <c r="D77" s="134"/>
      <c r="E77" s="134"/>
      <c r="F77" s="123"/>
      <c r="G77" s="123"/>
      <c r="H77" s="54"/>
    </row>
    <row r="78" spans="1:17" ht="13.5" customHeight="1" x14ac:dyDescent="0.2">
      <c r="E78" s="55"/>
      <c r="F78" s="54"/>
      <c r="G78" s="54"/>
      <c r="H78" s="54"/>
    </row>
    <row r="79" spans="1:17" ht="30" customHeight="1" x14ac:dyDescent="0.3">
      <c r="D79" s="124" t="s">
        <v>80</v>
      </c>
      <c r="E79" s="124"/>
      <c r="F79" s="123" t="str">
        <f>【男子1年入力】!C$5</f>
        <v>○○　○○</v>
      </c>
      <c r="G79" s="123"/>
      <c r="H79" s="37" t="s">
        <v>75</v>
      </c>
    </row>
    <row r="80" spans="1:17" ht="13.5" customHeight="1" x14ac:dyDescent="0.2">
      <c r="E80" s="64"/>
    </row>
    <row r="81" spans="1:17" ht="13.35" customHeight="1" x14ac:dyDescent="0.2"/>
    <row r="82" spans="1:17" ht="56.4" customHeight="1" x14ac:dyDescent="0.2">
      <c r="A82" s="132" t="str">
        <f>"【"&amp;【男子1年入力】!C$2&amp;" 】"</f>
        <v>【　　　第４８回那覇地区中学校新人ソフトテニス大会　　　 】</v>
      </c>
      <c r="B82" s="132"/>
      <c r="C82" s="132"/>
      <c r="D82" s="132"/>
      <c r="E82" s="132"/>
      <c r="F82" s="132"/>
      <c r="G82" s="132"/>
      <c r="H82" s="132"/>
    </row>
    <row r="83" spans="1:17" ht="26.4" customHeight="1" x14ac:dyDescent="0.2">
      <c r="A83" s="135" t="s">
        <v>85</v>
      </c>
      <c r="B83" s="136"/>
      <c r="C83" s="136"/>
      <c r="D83" s="136"/>
      <c r="E83" s="136"/>
      <c r="F83" s="136"/>
      <c r="G83" s="136"/>
      <c r="H83" s="136"/>
    </row>
    <row r="84" spans="1:17" ht="20.25" customHeight="1" x14ac:dyDescent="0.2">
      <c r="A84" s="161" t="s">
        <v>0</v>
      </c>
      <c r="B84" s="161"/>
      <c r="C84" s="162" t="str">
        <f>【男子1年入力】!C$4</f>
        <v>○○</v>
      </c>
      <c r="D84" s="164" t="s">
        <v>11</v>
      </c>
      <c r="E84" s="165"/>
      <c r="F84" s="154" t="str">
        <f>"電話番号→　"&amp;【男子1年入力】!E$4</f>
        <v>電話番号→　098-123-4567</v>
      </c>
      <c r="G84" s="155"/>
      <c r="H84" s="156"/>
    </row>
    <row r="85" spans="1:17" ht="20.25" customHeight="1" x14ac:dyDescent="0.2">
      <c r="A85" s="161"/>
      <c r="B85" s="161"/>
      <c r="C85" s="163"/>
      <c r="D85" s="166"/>
      <c r="E85" s="167"/>
      <c r="F85" s="154" t="str">
        <f>"ＦＡＸ番号→　"&amp;【男子1年入力】!E$5</f>
        <v>ＦＡＸ番号→　098-123-6789</v>
      </c>
      <c r="G85" s="155"/>
      <c r="H85" s="156"/>
    </row>
    <row r="86" spans="1:17" ht="20.25" customHeight="1" x14ac:dyDescent="0.2">
      <c r="A86" s="161" t="s">
        <v>2</v>
      </c>
      <c r="B86" s="161"/>
      <c r="C86" s="114" t="str">
        <f>【男子1年入力】!C$11</f>
        <v>○○○　○○</v>
      </c>
      <c r="D86" s="115"/>
      <c r="E86" s="137"/>
      <c r="F86" s="139" t="str">
        <f>"携帯番号→　"&amp;【男子1年入力】!E$11</f>
        <v>携帯番号→　090-8765-4321</v>
      </c>
      <c r="G86" s="140"/>
      <c r="H86" s="141"/>
    </row>
    <row r="87" spans="1:17" ht="20.25" customHeight="1" x14ac:dyDescent="0.2">
      <c r="A87" s="161"/>
      <c r="B87" s="161"/>
      <c r="C87" s="116"/>
      <c r="D87" s="117"/>
      <c r="E87" s="138"/>
      <c r="F87" s="142"/>
      <c r="G87" s="143"/>
      <c r="H87" s="144"/>
    </row>
    <row r="88" spans="1:17" ht="31.5" customHeight="1" x14ac:dyDescent="0.2">
      <c r="A88" s="145" t="s">
        <v>3</v>
      </c>
      <c r="B88" s="146"/>
      <c r="C88" s="173" t="str">
        <f>IF(【男子1年入力】!C$12="","",【男子1年入力】!C$12)</f>
        <v>○○　○○○</v>
      </c>
      <c r="D88" s="174"/>
      <c r="E88" s="174"/>
      <c r="F88" s="175" t="str">
        <f>IF(【男子1年入力】!D$12="","","（"&amp;【男子1年入力】!D$12&amp;"）")</f>
        <v>（教　員）</v>
      </c>
      <c r="G88" s="175"/>
      <c r="H88" s="176"/>
    </row>
    <row r="89" spans="1:17" ht="31.5" customHeight="1" x14ac:dyDescent="0.2">
      <c r="A89" s="147"/>
      <c r="B89" s="148"/>
      <c r="C89" s="173" t="str">
        <f>IF(【男子1年入力】!C$13="","",【男子1年入力】!C$13)</f>
        <v>○○　○</v>
      </c>
      <c r="D89" s="174"/>
      <c r="E89" s="174"/>
      <c r="F89" s="175" t="str">
        <f>IF(【男子1年入力】!D$13="","","（"&amp;【男子1年入力】!D$13&amp;"）")</f>
        <v>（教員外）</v>
      </c>
      <c r="G89" s="175"/>
      <c r="H89" s="176"/>
    </row>
    <row r="90" spans="1:17" ht="14.4" customHeight="1" x14ac:dyDescent="0.2">
      <c r="A90" s="1"/>
      <c r="B90" s="1"/>
      <c r="C90" s="122" t="s">
        <v>42</v>
      </c>
      <c r="D90" s="122"/>
      <c r="E90" s="122"/>
      <c r="F90" s="122"/>
      <c r="G90" s="122"/>
    </row>
    <row r="91" spans="1:17" ht="20.399999999999999" customHeight="1" x14ac:dyDescent="0.2">
      <c r="A91" s="157" t="s">
        <v>137</v>
      </c>
      <c r="B91" s="157"/>
      <c r="C91" s="157"/>
      <c r="D91" s="157"/>
      <c r="E91" s="157"/>
      <c r="F91" s="157"/>
      <c r="G91" s="158"/>
      <c r="H91" s="158"/>
    </row>
    <row r="92" spans="1:17" s="72" customFormat="1" ht="15" customHeight="1" x14ac:dyDescent="0.2">
      <c r="A92" s="172"/>
      <c r="B92" s="172"/>
      <c r="C92" s="169" t="s">
        <v>4</v>
      </c>
      <c r="D92" s="170"/>
      <c r="E92" s="170"/>
      <c r="F92" s="170"/>
      <c r="G92" s="170"/>
      <c r="H92" s="171"/>
      <c r="K92" s="172"/>
      <c r="L92" s="169" t="s">
        <v>83</v>
      </c>
      <c r="M92" s="170"/>
      <c r="N92" s="170"/>
      <c r="O92" s="170"/>
      <c r="P92" s="170"/>
      <c r="Q92" s="171"/>
    </row>
    <row r="93" spans="1:17" s="72" customFormat="1" ht="15" customHeight="1" x14ac:dyDescent="0.2">
      <c r="A93" s="172"/>
      <c r="B93" s="172"/>
      <c r="C93" s="169" t="s">
        <v>155</v>
      </c>
      <c r="D93" s="171"/>
      <c r="E93" s="73" t="s">
        <v>1</v>
      </c>
      <c r="F93" s="169" t="s">
        <v>156</v>
      </c>
      <c r="G93" s="171"/>
      <c r="H93" s="73" t="s">
        <v>1</v>
      </c>
      <c r="K93" s="172"/>
      <c r="L93" s="169" t="s">
        <v>155</v>
      </c>
      <c r="M93" s="171"/>
      <c r="N93" s="73" t="s">
        <v>1</v>
      </c>
      <c r="O93" s="169" t="s">
        <v>156</v>
      </c>
      <c r="P93" s="171"/>
      <c r="Q93" s="73" t="s">
        <v>1</v>
      </c>
    </row>
    <row r="94" spans="1:17" ht="12" customHeight="1" x14ac:dyDescent="0.2">
      <c r="A94" s="177" t="s">
        <v>87</v>
      </c>
      <c r="B94" s="127">
        <f>B54+10</f>
        <v>21</v>
      </c>
      <c r="C94" s="57" t="str">
        <f>IF(VLOOKUP($B94,【男子1年入力】!$G$20:$Q$49,L94,FALSE)=0,"",VLOOKUP($B94,【男子1年入力】!$G$20:$Q$49,L94,FALSE))</f>
        <v/>
      </c>
      <c r="D94" s="58" t="str">
        <f>IF(VLOOKUP($B94,【男子1年入力】!$G$20:$Q$49,M94,FALSE)=0,"",VLOOKUP($B94,【男子1年入力】!$G$20:$Q$49,M94,FALSE))</f>
        <v/>
      </c>
      <c r="E94" s="7"/>
      <c r="F94" s="57" t="str">
        <f>IF(VLOOKUP($B94,【男子1年入力】!$G$20:$Q$49,O94,FALSE)=0,"",VLOOKUP($B94,【男子1年入力】!$G$20:$Q$49,O94,FALSE))</f>
        <v/>
      </c>
      <c r="G94" s="58" t="str">
        <f>IF(VLOOKUP($B94,【男子1年入力】!$G$20:$Q$49,P94,FALSE)=0,"",VLOOKUP($B94,【男子1年入力】!$G$20:$Q$49,P94,FALSE))</f>
        <v/>
      </c>
      <c r="H94" s="7"/>
      <c r="K94" s="127">
        <f>K54+10</f>
        <v>21</v>
      </c>
      <c r="L94" s="66">
        <v>4</v>
      </c>
      <c r="M94" s="67">
        <v>5</v>
      </c>
      <c r="N94" s="65"/>
      <c r="O94" s="66">
        <v>9</v>
      </c>
      <c r="P94" s="67">
        <v>10</v>
      </c>
      <c r="Q94" s="65"/>
    </row>
    <row r="95" spans="1:17" s="78" customFormat="1" ht="24" customHeight="1" x14ac:dyDescent="0.2">
      <c r="A95" s="178"/>
      <c r="B95" s="168"/>
      <c r="C95" s="74" t="str">
        <f>IF(VLOOKUP($B94,【男子1年入力】!$G$20:$Q$49,L95,FALSE)=0,"",VLOOKUP($B94,【男子1年入力】!$G$20:$Q$49,L95,FALSE))</f>
        <v/>
      </c>
      <c r="D95" s="75" t="str">
        <f>IF(VLOOKUP($B94,【男子1年入力】!$G$20:$Q$49,M95,FALSE)=0,"",VLOOKUP($B94,【男子1年入力】!$G$20:$Q$49,M95,FALSE))</f>
        <v/>
      </c>
      <c r="E95" s="76" t="str">
        <f>IF(VLOOKUP($B94,【男子1年入力】!$G$20:$Q$49,N95,FALSE)=0,"",VLOOKUP($B94,【男子1年入力】!$G$20:$Q$49,N95,FALSE))</f>
        <v/>
      </c>
      <c r="F95" s="77" t="str">
        <f>IF(VLOOKUP($B94,【男子1年入力】!$G$20:$Q$49,O95,FALSE)=0,"",VLOOKUP($B94,【男子1年入力】!$G$20:$Q$49,O95,FALSE))</f>
        <v/>
      </c>
      <c r="G95" s="75" t="str">
        <f>IF(VLOOKUP($B94,【男子1年入力】!$G$20:$Q$49,P95,FALSE)=0,"",VLOOKUP($B94,【男子1年入力】!$G$20:$Q$49,P95,FALSE))</f>
        <v/>
      </c>
      <c r="H95" s="76" t="str">
        <f>IF(VLOOKUP($B94,【男子1年入力】!$G$20:$Q$49,Q95,FALSE)=0,"",VLOOKUP($B94,【男子1年入力】!$G$20:$Q$49,Q95,FALSE))</f>
        <v/>
      </c>
      <c r="K95" s="168"/>
      <c r="L95" s="79">
        <v>2</v>
      </c>
      <c r="M95" s="80">
        <v>3</v>
      </c>
      <c r="N95" s="76">
        <v>6</v>
      </c>
      <c r="O95" s="81">
        <v>7</v>
      </c>
      <c r="P95" s="80">
        <v>8</v>
      </c>
      <c r="Q95" s="76">
        <v>11</v>
      </c>
    </row>
    <row r="96" spans="1:17" ht="12" customHeight="1" x14ac:dyDescent="0.2">
      <c r="A96" s="178"/>
      <c r="B96" s="127">
        <f t="shared" ref="B96" si="42">B56+10</f>
        <v>22</v>
      </c>
      <c r="C96" s="57" t="str">
        <f>IF(VLOOKUP($B96,【男子1年入力】!$G$20:$Q$49,L96,FALSE)=0,"",VLOOKUP($B96,【男子1年入力】!$G$20:$Q$49,L96,FALSE))</f>
        <v/>
      </c>
      <c r="D96" s="58" t="str">
        <f>IF(VLOOKUP($B96,【男子1年入力】!$G$20:$Q$49,M96,FALSE)=0,"",VLOOKUP($B96,【男子1年入力】!$G$20:$Q$49,M96,FALSE))</f>
        <v/>
      </c>
      <c r="E96" s="7"/>
      <c r="F96" s="57" t="str">
        <f>IF(VLOOKUP($B96,【男子1年入力】!$G$20:$Q$49,O96,FALSE)=0,"",VLOOKUP($B96,【男子1年入力】!$G$20:$Q$49,O96,FALSE))</f>
        <v/>
      </c>
      <c r="G96" s="58" t="str">
        <f>IF(VLOOKUP($B96,【男子1年入力】!$G$20:$Q$49,P96,FALSE)=0,"",VLOOKUP($B96,【男子1年入力】!$G$20:$Q$49,P96,FALSE))</f>
        <v/>
      </c>
      <c r="H96" s="7"/>
      <c r="K96" s="127">
        <f t="shared" ref="K96" si="43">K56+10</f>
        <v>22</v>
      </c>
      <c r="L96" s="66">
        <f>L94</f>
        <v>4</v>
      </c>
      <c r="M96" s="67">
        <f>M94</f>
        <v>5</v>
      </c>
      <c r="N96" s="65"/>
      <c r="O96" s="66">
        <f t="shared" ref="O96:P96" si="44">O94</f>
        <v>9</v>
      </c>
      <c r="P96" s="67">
        <f t="shared" si="44"/>
        <v>10</v>
      </c>
      <c r="Q96" s="65"/>
    </row>
    <row r="97" spans="1:17" s="78" customFormat="1" ht="24" customHeight="1" x14ac:dyDescent="0.2">
      <c r="A97" s="178"/>
      <c r="B97" s="168"/>
      <c r="C97" s="74" t="str">
        <f>IF(VLOOKUP($B96,【男子1年入力】!$G$20:$Q$49,L97,FALSE)=0,"",VLOOKUP($B96,【男子1年入力】!$G$20:$Q$49,L97,FALSE))</f>
        <v/>
      </c>
      <c r="D97" s="75" t="str">
        <f>IF(VLOOKUP($B96,【男子1年入力】!$G$20:$Q$49,M97,FALSE)=0,"",VLOOKUP($B96,【男子1年入力】!$G$20:$Q$49,M97,FALSE))</f>
        <v/>
      </c>
      <c r="E97" s="76" t="str">
        <f>IF(VLOOKUP($B96,【男子1年入力】!$G$20:$Q$49,N97,FALSE)=0,"",VLOOKUP($B96,【男子1年入力】!$G$20:$Q$49,N97,FALSE))</f>
        <v/>
      </c>
      <c r="F97" s="77" t="str">
        <f>IF(VLOOKUP($B96,【男子1年入力】!$G$20:$Q$49,O97,FALSE)=0,"",VLOOKUP($B96,【男子1年入力】!$G$20:$Q$49,O97,FALSE))</f>
        <v/>
      </c>
      <c r="G97" s="75" t="str">
        <f>IF(VLOOKUP($B96,【男子1年入力】!$G$20:$Q$49,P97,FALSE)=0,"",VLOOKUP($B96,【男子1年入力】!$G$20:$Q$49,P97,FALSE))</f>
        <v/>
      </c>
      <c r="H97" s="76" t="str">
        <f>IF(VLOOKUP($B96,【男子1年入力】!$G$20:$Q$49,Q97,FALSE)=0,"",VLOOKUP($B96,【男子1年入力】!$G$20:$Q$49,Q97,FALSE))</f>
        <v/>
      </c>
      <c r="K97" s="168"/>
      <c r="L97" s="79">
        <f t="shared" ref="L97:Q98" si="45">L95</f>
        <v>2</v>
      </c>
      <c r="M97" s="80">
        <f t="shared" si="45"/>
        <v>3</v>
      </c>
      <c r="N97" s="76">
        <f t="shared" si="45"/>
        <v>6</v>
      </c>
      <c r="O97" s="81">
        <f t="shared" si="45"/>
        <v>7</v>
      </c>
      <c r="P97" s="80">
        <f t="shared" si="45"/>
        <v>8</v>
      </c>
      <c r="Q97" s="76">
        <f t="shared" si="45"/>
        <v>11</v>
      </c>
    </row>
    <row r="98" spans="1:17" ht="12" customHeight="1" x14ac:dyDescent="0.2">
      <c r="A98" s="178"/>
      <c r="B98" s="127">
        <f t="shared" ref="B98" si="46">B58+10</f>
        <v>23</v>
      </c>
      <c r="C98" s="57" t="str">
        <f>IF(VLOOKUP($B98,【男子1年入力】!$G$20:$Q$49,L98,FALSE)=0,"",VLOOKUP($B98,【男子1年入力】!$G$20:$Q$49,L98,FALSE))</f>
        <v/>
      </c>
      <c r="D98" s="58" t="str">
        <f>IF(VLOOKUP($B98,【男子1年入力】!$G$20:$Q$49,M98,FALSE)=0,"",VLOOKUP($B98,【男子1年入力】!$G$20:$Q$49,M98,FALSE))</f>
        <v/>
      </c>
      <c r="E98" s="7"/>
      <c r="F98" s="57" t="str">
        <f>IF(VLOOKUP($B98,【男子1年入力】!$G$20:$Q$49,O98,FALSE)=0,"",VLOOKUP($B98,【男子1年入力】!$G$20:$Q$49,O98,FALSE))</f>
        <v/>
      </c>
      <c r="G98" s="58" t="str">
        <f>IF(VLOOKUP($B98,【男子1年入力】!$G$20:$Q$49,P98,FALSE)=0,"",VLOOKUP($B98,【男子1年入力】!$G$20:$Q$49,P98,FALSE))</f>
        <v/>
      </c>
      <c r="H98" s="7"/>
      <c r="K98" s="127">
        <f t="shared" ref="K98" si="47">K58+10</f>
        <v>23</v>
      </c>
      <c r="L98" s="66">
        <f>L96</f>
        <v>4</v>
      </c>
      <c r="M98" s="67">
        <f>M96</f>
        <v>5</v>
      </c>
      <c r="N98" s="65"/>
      <c r="O98" s="66">
        <f t="shared" si="45"/>
        <v>9</v>
      </c>
      <c r="P98" s="67">
        <f t="shared" si="45"/>
        <v>10</v>
      </c>
      <c r="Q98" s="65"/>
    </row>
    <row r="99" spans="1:17" s="78" customFormat="1" ht="24" customHeight="1" x14ac:dyDescent="0.2">
      <c r="A99" s="178"/>
      <c r="B99" s="168"/>
      <c r="C99" s="74" t="str">
        <f>IF(VLOOKUP($B98,【男子1年入力】!$G$20:$Q$49,L99,FALSE)=0,"",VLOOKUP($B98,【男子1年入力】!$G$20:$Q$49,L99,FALSE))</f>
        <v/>
      </c>
      <c r="D99" s="75" t="str">
        <f>IF(VLOOKUP($B98,【男子1年入力】!$G$20:$Q$49,M99,FALSE)=0,"",VLOOKUP($B98,【男子1年入力】!$G$20:$Q$49,M99,FALSE))</f>
        <v/>
      </c>
      <c r="E99" s="76" t="str">
        <f>IF(VLOOKUP($B98,【男子1年入力】!$G$20:$Q$49,N99,FALSE)=0,"",VLOOKUP($B98,【男子1年入力】!$G$20:$Q$49,N99,FALSE))</f>
        <v/>
      </c>
      <c r="F99" s="77" t="str">
        <f>IF(VLOOKUP($B98,【男子1年入力】!$G$20:$Q$49,O99,FALSE)=0,"",VLOOKUP($B98,【男子1年入力】!$G$20:$Q$49,O99,FALSE))</f>
        <v/>
      </c>
      <c r="G99" s="75" t="str">
        <f>IF(VLOOKUP($B98,【男子1年入力】!$G$20:$Q$49,P99,FALSE)=0,"",VLOOKUP($B98,【男子1年入力】!$G$20:$Q$49,P99,FALSE))</f>
        <v/>
      </c>
      <c r="H99" s="76" t="str">
        <f>IF(VLOOKUP($B98,【男子1年入力】!$G$20:$Q$49,Q99,FALSE)=0,"",VLOOKUP($B98,【男子1年入力】!$G$20:$Q$49,Q99,FALSE))</f>
        <v/>
      </c>
      <c r="K99" s="168"/>
      <c r="L99" s="79">
        <f t="shared" ref="L99:Q100" si="48">L97</f>
        <v>2</v>
      </c>
      <c r="M99" s="80">
        <f t="shared" si="48"/>
        <v>3</v>
      </c>
      <c r="N99" s="76">
        <f t="shared" si="48"/>
        <v>6</v>
      </c>
      <c r="O99" s="81">
        <f t="shared" si="48"/>
        <v>7</v>
      </c>
      <c r="P99" s="80">
        <f t="shared" si="48"/>
        <v>8</v>
      </c>
      <c r="Q99" s="76">
        <f t="shared" si="48"/>
        <v>11</v>
      </c>
    </row>
    <row r="100" spans="1:17" ht="12" customHeight="1" x14ac:dyDescent="0.2">
      <c r="A100" s="178"/>
      <c r="B100" s="127">
        <f t="shared" ref="B100" si="49">B60+10</f>
        <v>24</v>
      </c>
      <c r="C100" s="57" t="str">
        <f>IF(VLOOKUP($B100,【男子1年入力】!$G$20:$Q$49,L100,FALSE)=0,"",VLOOKUP($B100,【男子1年入力】!$G$20:$Q$49,L100,FALSE))</f>
        <v/>
      </c>
      <c r="D100" s="58" t="str">
        <f>IF(VLOOKUP($B100,【男子1年入力】!$G$20:$Q$49,M100,FALSE)=0,"",VLOOKUP($B100,【男子1年入力】!$G$20:$Q$49,M100,FALSE))</f>
        <v/>
      </c>
      <c r="E100" s="7"/>
      <c r="F100" s="57" t="str">
        <f>IF(VLOOKUP($B100,【男子1年入力】!$G$20:$Q$49,O100,FALSE)=0,"",VLOOKUP($B100,【男子1年入力】!$G$20:$Q$49,O100,FALSE))</f>
        <v/>
      </c>
      <c r="G100" s="58" t="str">
        <f>IF(VLOOKUP($B100,【男子1年入力】!$G$20:$Q$49,P100,FALSE)=0,"",VLOOKUP($B100,【男子1年入力】!$G$20:$Q$49,P100,FALSE))</f>
        <v/>
      </c>
      <c r="H100" s="7"/>
      <c r="K100" s="127">
        <f t="shared" ref="K100" si="50">K60+10</f>
        <v>24</v>
      </c>
      <c r="L100" s="66">
        <f>L98</f>
        <v>4</v>
      </c>
      <c r="M100" s="67">
        <f>M98</f>
        <v>5</v>
      </c>
      <c r="N100" s="65"/>
      <c r="O100" s="66">
        <f t="shared" si="48"/>
        <v>9</v>
      </c>
      <c r="P100" s="67">
        <f t="shared" si="48"/>
        <v>10</v>
      </c>
      <c r="Q100" s="65"/>
    </row>
    <row r="101" spans="1:17" s="78" customFormat="1" ht="24" customHeight="1" x14ac:dyDescent="0.2">
      <c r="A101" s="178"/>
      <c r="B101" s="168"/>
      <c r="C101" s="74" t="str">
        <f>IF(VLOOKUP($B100,【男子1年入力】!$G$20:$Q$49,L101,FALSE)=0,"",VLOOKUP($B100,【男子1年入力】!$G$20:$Q$49,L101,FALSE))</f>
        <v/>
      </c>
      <c r="D101" s="75" t="str">
        <f>IF(VLOOKUP($B100,【男子1年入力】!$G$20:$Q$49,M101,FALSE)=0,"",VLOOKUP($B100,【男子1年入力】!$G$20:$Q$49,M101,FALSE))</f>
        <v/>
      </c>
      <c r="E101" s="76" t="str">
        <f>IF(VLOOKUP($B100,【男子1年入力】!$G$20:$Q$49,N101,FALSE)=0,"",VLOOKUP($B100,【男子1年入力】!$G$20:$Q$49,N101,FALSE))</f>
        <v/>
      </c>
      <c r="F101" s="77" t="str">
        <f>IF(VLOOKUP($B100,【男子1年入力】!$G$20:$Q$49,O101,FALSE)=0,"",VLOOKUP($B100,【男子1年入力】!$G$20:$Q$49,O101,FALSE))</f>
        <v/>
      </c>
      <c r="G101" s="75" t="str">
        <f>IF(VLOOKUP($B100,【男子1年入力】!$G$20:$Q$49,P101,FALSE)=0,"",VLOOKUP($B100,【男子1年入力】!$G$20:$Q$49,P101,FALSE))</f>
        <v/>
      </c>
      <c r="H101" s="76" t="str">
        <f>IF(VLOOKUP($B100,【男子1年入力】!$G$20:$Q$49,Q101,FALSE)=0,"",VLOOKUP($B100,【男子1年入力】!$G$20:$Q$49,Q101,FALSE))</f>
        <v/>
      </c>
      <c r="K101" s="168"/>
      <c r="L101" s="79">
        <f t="shared" ref="L101:Q102" si="51">L99</f>
        <v>2</v>
      </c>
      <c r="M101" s="80">
        <f t="shared" si="51"/>
        <v>3</v>
      </c>
      <c r="N101" s="76">
        <f t="shared" si="51"/>
        <v>6</v>
      </c>
      <c r="O101" s="81">
        <f t="shared" si="51"/>
        <v>7</v>
      </c>
      <c r="P101" s="80">
        <f t="shared" si="51"/>
        <v>8</v>
      </c>
      <c r="Q101" s="76">
        <f t="shared" si="51"/>
        <v>11</v>
      </c>
    </row>
    <row r="102" spans="1:17" ht="12" customHeight="1" x14ac:dyDescent="0.2">
      <c r="A102" s="178"/>
      <c r="B102" s="127">
        <f t="shared" ref="B102" si="52">B62+10</f>
        <v>25</v>
      </c>
      <c r="C102" s="57" t="str">
        <f>IF(VLOOKUP($B102,【男子1年入力】!$G$20:$Q$49,L102,FALSE)=0,"",VLOOKUP($B102,【男子1年入力】!$G$20:$Q$49,L102,FALSE))</f>
        <v/>
      </c>
      <c r="D102" s="58" t="str">
        <f>IF(VLOOKUP($B102,【男子1年入力】!$G$20:$Q$49,M102,FALSE)=0,"",VLOOKUP($B102,【男子1年入力】!$G$20:$Q$49,M102,FALSE))</f>
        <v/>
      </c>
      <c r="E102" s="7"/>
      <c r="F102" s="57" t="str">
        <f>IF(VLOOKUP($B102,【男子1年入力】!$G$20:$Q$49,O102,FALSE)=0,"",VLOOKUP($B102,【男子1年入力】!$G$20:$Q$49,O102,FALSE))</f>
        <v/>
      </c>
      <c r="G102" s="58" t="str">
        <f>IF(VLOOKUP($B102,【男子1年入力】!$G$20:$Q$49,P102,FALSE)=0,"",VLOOKUP($B102,【男子1年入力】!$G$20:$Q$49,P102,FALSE))</f>
        <v/>
      </c>
      <c r="H102" s="7"/>
      <c r="K102" s="127">
        <f t="shared" ref="K102" si="53">K62+10</f>
        <v>25</v>
      </c>
      <c r="L102" s="66">
        <f>L100</f>
        <v>4</v>
      </c>
      <c r="M102" s="67">
        <f>M100</f>
        <v>5</v>
      </c>
      <c r="N102" s="65"/>
      <c r="O102" s="66">
        <f t="shared" si="51"/>
        <v>9</v>
      </c>
      <c r="P102" s="67">
        <f t="shared" si="51"/>
        <v>10</v>
      </c>
      <c r="Q102" s="65"/>
    </row>
    <row r="103" spans="1:17" s="78" customFormat="1" ht="24" customHeight="1" x14ac:dyDescent="0.2">
      <c r="A103" s="178"/>
      <c r="B103" s="168"/>
      <c r="C103" s="74" t="str">
        <f>IF(VLOOKUP($B102,【男子1年入力】!$G$20:$Q$49,L103,FALSE)=0,"",VLOOKUP($B102,【男子1年入力】!$G$20:$Q$49,L103,FALSE))</f>
        <v/>
      </c>
      <c r="D103" s="75" t="str">
        <f>IF(VLOOKUP($B102,【男子1年入力】!$G$20:$Q$49,M103,FALSE)=0,"",VLOOKUP($B102,【男子1年入力】!$G$20:$Q$49,M103,FALSE))</f>
        <v/>
      </c>
      <c r="E103" s="76" t="str">
        <f>IF(VLOOKUP($B102,【男子1年入力】!$G$20:$Q$49,N103,FALSE)=0,"",VLOOKUP($B102,【男子1年入力】!$G$20:$Q$49,N103,FALSE))</f>
        <v/>
      </c>
      <c r="F103" s="77" t="str">
        <f>IF(VLOOKUP($B102,【男子1年入力】!$G$20:$Q$49,O103,FALSE)=0,"",VLOOKUP($B102,【男子1年入力】!$G$20:$Q$49,O103,FALSE))</f>
        <v/>
      </c>
      <c r="G103" s="75" t="str">
        <f>IF(VLOOKUP($B102,【男子1年入力】!$G$20:$Q$49,P103,FALSE)=0,"",VLOOKUP($B102,【男子1年入力】!$G$20:$Q$49,P103,FALSE))</f>
        <v/>
      </c>
      <c r="H103" s="76" t="str">
        <f>IF(VLOOKUP($B102,【男子1年入力】!$G$20:$Q$49,Q103,FALSE)=0,"",VLOOKUP($B102,【男子1年入力】!$G$20:$Q$49,Q103,FALSE))</f>
        <v/>
      </c>
      <c r="K103" s="168"/>
      <c r="L103" s="79">
        <f t="shared" ref="L103:Q104" si="54">L101</f>
        <v>2</v>
      </c>
      <c r="M103" s="80">
        <f t="shared" si="54"/>
        <v>3</v>
      </c>
      <c r="N103" s="76">
        <f t="shared" si="54"/>
        <v>6</v>
      </c>
      <c r="O103" s="81">
        <f t="shared" si="54"/>
        <v>7</v>
      </c>
      <c r="P103" s="80">
        <f t="shared" si="54"/>
        <v>8</v>
      </c>
      <c r="Q103" s="76">
        <f t="shared" si="54"/>
        <v>11</v>
      </c>
    </row>
    <row r="104" spans="1:17" ht="12" customHeight="1" x14ac:dyDescent="0.2">
      <c r="A104" s="178"/>
      <c r="B104" s="127">
        <f t="shared" ref="B104" si="55">B64+10</f>
        <v>26</v>
      </c>
      <c r="C104" s="57" t="str">
        <f>IF(VLOOKUP($B104,【男子1年入力】!$G$20:$Q$49,L104,FALSE)=0,"",VLOOKUP($B104,【男子1年入力】!$G$20:$Q$49,L104,FALSE))</f>
        <v/>
      </c>
      <c r="D104" s="58" t="str">
        <f>IF(VLOOKUP($B104,【男子1年入力】!$G$20:$Q$49,M104,FALSE)=0,"",VLOOKUP($B104,【男子1年入力】!$G$20:$Q$49,M104,FALSE))</f>
        <v/>
      </c>
      <c r="E104" s="7"/>
      <c r="F104" s="57" t="str">
        <f>IF(VLOOKUP($B104,【男子1年入力】!$G$20:$Q$49,O104,FALSE)=0,"",VLOOKUP($B104,【男子1年入力】!$G$20:$Q$49,O104,FALSE))</f>
        <v/>
      </c>
      <c r="G104" s="58" t="str">
        <f>IF(VLOOKUP($B104,【男子1年入力】!$G$20:$Q$49,P104,FALSE)=0,"",VLOOKUP($B104,【男子1年入力】!$G$20:$Q$49,P104,FALSE))</f>
        <v/>
      </c>
      <c r="H104" s="7"/>
      <c r="K104" s="127">
        <f t="shared" ref="K104" si="56">K64+10</f>
        <v>26</v>
      </c>
      <c r="L104" s="66">
        <f>L102</f>
        <v>4</v>
      </c>
      <c r="M104" s="67">
        <f>M102</f>
        <v>5</v>
      </c>
      <c r="N104" s="65"/>
      <c r="O104" s="66">
        <f t="shared" si="54"/>
        <v>9</v>
      </c>
      <c r="P104" s="67">
        <f t="shared" si="54"/>
        <v>10</v>
      </c>
      <c r="Q104" s="65"/>
    </row>
    <row r="105" spans="1:17" s="78" customFormat="1" ht="24" customHeight="1" x14ac:dyDescent="0.2">
      <c r="A105" s="178"/>
      <c r="B105" s="168"/>
      <c r="C105" s="74" t="str">
        <f>IF(VLOOKUP($B104,【男子1年入力】!$G$20:$Q$49,L105,FALSE)=0,"",VLOOKUP($B104,【男子1年入力】!$G$20:$Q$49,L105,FALSE))</f>
        <v/>
      </c>
      <c r="D105" s="75" t="str">
        <f>IF(VLOOKUP($B104,【男子1年入力】!$G$20:$Q$49,M105,FALSE)=0,"",VLOOKUP($B104,【男子1年入力】!$G$20:$Q$49,M105,FALSE))</f>
        <v/>
      </c>
      <c r="E105" s="76" t="str">
        <f>IF(VLOOKUP($B104,【男子1年入力】!$G$20:$Q$49,N105,FALSE)=0,"",VLOOKUP($B104,【男子1年入力】!$G$20:$Q$49,N105,FALSE))</f>
        <v/>
      </c>
      <c r="F105" s="77" t="str">
        <f>IF(VLOOKUP($B104,【男子1年入力】!$G$20:$Q$49,O105,FALSE)=0,"",VLOOKUP($B104,【男子1年入力】!$G$20:$Q$49,O105,FALSE))</f>
        <v/>
      </c>
      <c r="G105" s="75" t="str">
        <f>IF(VLOOKUP($B104,【男子1年入力】!$G$20:$Q$49,P105,FALSE)=0,"",VLOOKUP($B104,【男子1年入力】!$G$20:$Q$49,P105,FALSE))</f>
        <v/>
      </c>
      <c r="H105" s="76" t="str">
        <f>IF(VLOOKUP($B104,【男子1年入力】!$G$20:$Q$49,Q105,FALSE)=0,"",VLOOKUP($B104,【男子1年入力】!$G$20:$Q$49,Q105,FALSE))</f>
        <v/>
      </c>
      <c r="K105" s="168"/>
      <c r="L105" s="79">
        <f t="shared" ref="L105:Q105" si="57">L103</f>
        <v>2</v>
      </c>
      <c r="M105" s="80">
        <f t="shared" si="57"/>
        <v>3</v>
      </c>
      <c r="N105" s="76">
        <f t="shared" si="57"/>
        <v>6</v>
      </c>
      <c r="O105" s="81">
        <f t="shared" si="57"/>
        <v>7</v>
      </c>
      <c r="P105" s="80">
        <f t="shared" si="57"/>
        <v>8</v>
      </c>
      <c r="Q105" s="76">
        <f t="shared" si="57"/>
        <v>11</v>
      </c>
    </row>
    <row r="106" spans="1:17" ht="12" customHeight="1" x14ac:dyDescent="0.2">
      <c r="A106" s="178"/>
      <c r="B106" s="127">
        <f t="shared" ref="B106" si="58">B66+10</f>
        <v>27</v>
      </c>
      <c r="C106" s="57" t="str">
        <f>IF(VLOOKUP($B106,【男子1年入力】!$G$20:$Q$49,L106,FALSE)=0,"",VLOOKUP($B106,【男子1年入力】!$G$20:$Q$49,L106,FALSE))</f>
        <v/>
      </c>
      <c r="D106" s="58" t="str">
        <f>IF(VLOOKUP($B106,【男子1年入力】!$G$20:$Q$49,M106,FALSE)=0,"",VLOOKUP($B106,【男子1年入力】!$G$20:$Q$49,M106,FALSE))</f>
        <v/>
      </c>
      <c r="E106" s="7"/>
      <c r="F106" s="57" t="str">
        <f>IF(VLOOKUP($B106,【男子1年入力】!$G$20:$Q$49,O106,FALSE)=0,"",VLOOKUP($B106,【男子1年入力】!$G$20:$Q$49,O106,FALSE))</f>
        <v/>
      </c>
      <c r="G106" s="58" t="str">
        <f>IF(VLOOKUP($B106,【男子1年入力】!$G$20:$Q$49,P106,FALSE)=0,"",VLOOKUP($B106,【男子1年入力】!$G$20:$Q$49,P106,FALSE))</f>
        <v/>
      </c>
      <c r="H106" s="7"/>
      <c r="K106" s="127">
        <f t="shared" ref="K106" si="59">K66+10</f>
        <v>27</v>
      </c>
      <c r="L106" s="66">
        <f>L96</f>
        <v>4</v>
      </c>
      <c r="M106" s="67">
        <f>M96</f>
        <v>5</v>
      </c>
      <c r="N106" s="65"/>
      <c r="O106" s="66">
        <f t="shared" ref="O106:P106" si="60">O96</f>
        <v>9</v>
      </c>
      <c r="P106" s="67">
        <f t="shared" si="60"/>
        <v>10</v>
      </c>
      <c r="Q106" s="65"/>
    </row>
    <row r="107" spans="1:17" s="78" customFormat="1" ht="24" customHeight="1" x14ac:dyDescent="0.2">
      <c r="A107" s="178"/>
      <c r="B107" s="168"/>
      <c r="C107" s="74" t="str">
        <f>IF(VLOOKUP($B106,【男子1年入力】!$G$20:$Q$49,L107,FALSE)=0,"",VLOOKUP($B106,【男子1年入力】!$G$20:$Q$49,L107,FALSE))</f>
        <v/>
      </c>
      <c r="D107" s="75" t="str">
        <f>IF(VLOOKUP($B106,【男子1年入力】!$G$20:$Q$49,M107,FALSE)=0,"",VLOOKUP($B106,【男子1年入力】!$G$20:$Q$49,M107,FALSE))</f>
        <v/>
      </c>
      <c r="E107" s="76" t="str">
        <f>IF(VLOOKUP($B106,【男子1年入力】!$G$20:$Q$49,N107,FALSE)=0,"",VLOOKUP($B106,【男子1年入力】!$G$20:$Q$49,N107,FALSE))</f>
        <v/>
      </c>
      <c r="F107" s="77" t="str">
        <f>IF(VLOOKUP($B106,【男子1年入力】!$G$20:$Q$49,O107,FALSE)=0,"",VLOOKUP($B106,【男子1年入力】!$G$20:$Q$49,O107,FALSE))</f>
        <v/>
      </c>
      <c r="G107" s="75" t="str">
        <f>IF(VLOOKUP($B106,【男子1年入力】!$G$20:$Q$49,P107,FALSE)=0,"",VLOOKUP($B106,【男子1年入力】!$G$20:$Q$49,P107,FALSE))</f>
        <v/>
      </c>
      <c r="H107" s="76" t="str">
        <f>IF(VLOOKUP($B106,【男子1年入力】!$G$20:$Q$49,Q107,FALSE)=0,"",VLOOKUP($B106,【男子1年入力】!$G$20:$Q$49,Q107,FALSE))</f>
        <v/>
      </c>
      <c r="K107" s="168"/>
      <c r="L107" s="79">
        <f t="shared" ref="L107:Q107" si="61">L97</f>
        <v>2</v>
      </c>
      <c r="M107" s="80">
        <f t="shared" si="61"/>
        <v>3</v>
      </c>
      <c r="N107" s="76">
        <f t="shared" si="61"/>
        <v>6</v>
      </c>
      <c r="O107" s="81">
        <f t="shared" si="61"/>
        <v>7</v>
      </c>
      <c r="P107" s="80">
        <f t="shared" si="61"/>
        <v>8</v>
      </c>
      <c r="Q107" s="76">
        <f t="shared" si="61"/>
        <v>11</v>
      </c>
    </row>
    <row r="108" spans="1:17" ht="12" customHeight="1" x14ac:dyDescent="0.2">
      <c r="A108" s="178"/>
      <c r="B108" s="127">
        <f t="shared" ref="B108" si="62">B68+10</f>
        <v>28</v>
      </c>
      <c r="C108" s="57" t="str">
        <f>IF(VLOOKUP($B108,【男子1年入力】!$G$20:$Q$49,L108,FALSE)=0,"",VLOOKUP($B108,【男子1年入力】!$G$20:$Q$49,L108,FALSE))</f>
        <v/>
      </c>
      <c r="D108" s="58" t="str">
        <f>IF(VLOOKUP($B108,【男子1年入力】!$G$20:$Q$49,M108,FALSE)=0,"",VLOOKUP($B108,【男子1年入力】!$G$20:$Q$49,M108,FALSE))</f>
        <v/>
      </c>
      <c r="E108" s="7"/>
      <c r="F108" s="57" t="str">
        <f>IF(VLOOKUP($B108,【男子1年入力】!$G$20:$Q$49,O108,FALSE)=0,"",VLOOKUP($B108,【男子1年入力】!$G$20:$Q$49,O108,FALSE))</f>
        <v/>
      </c>
      <c r="G108" s="58" t="str">
        <f>IF(VLOOKUP($B108,【男子1年入力】!$G$20:$Q$49,P108,FALSE)=0,"",VLOOKUP($B108,【男子1年入力】!$G$20:$Q$49,P108,FALSE))</f>
        <v/>
      </c>
      <c r="H108" s="7"/>
      <c r="K108" s="127">
        <f t="shared" ref="K108" si="63">K68+10</f>
        <v>28</v>
      </c>
      <c r="L108" s="66">
        <f>L106</f>
        <v>4</v>
      </c>
      <c r="M108" s="67">
        <f>M106</f>
        <v>5</v>
      </c>
      <c r="N108" s="65"/>
      <c r="O108" s="66">
        <f t="shared" ref="O108:P108" si="64">O106</f>
        <v>9</v>
      </c>
      <c r="P108" s="67">
        <f t="shared" si="64"/>
        <v>10</v>
      </c>
      <c r="Q108" s="65"/>
    </row>
    <row r="109" spans="1:17" s="78" customFormat="1" ht="24" customHeight="1" x14ac:dyDescent="0.2">
      <c r="A109" s="178"/>
      <c r="B109" s="168"/>
      <c r="C109" s="74" t="str">
        <f>IF(VLOOKUP($B108,【男子1年入力】!$G$20:$Q$49,L109,FALSE)=0,"",VLOOKUP($B108,【男子1年入力】!$G$20:$Q$49,L109,FALSE))</f>
        <v/>
      </c>
      <c r="D109" s="75" t="str">
        <f>IF(VLOOKUP($B108,【男子1年入力】!$G$20:$Q$49,M109,FALSE)=0,"",VLOOKUP($B108,【男子1年入力】!$G$20:$Q$49,M109,FALSE))</f>
        <v/>
      </c>
      <c r="E109" s="76" t="str">
        <f>IF(VLOOKUP($B108,【男子1年入力】!$G$20:$Q$49,N109,FALSE)=0,"",VLOOKUP($B108,【男子1年入力】!$G$20:$Q$49,N109,FALSE))</f>
        <v/>
      </c>
      <c r="F109" s="77" t="str">
        <f>IF(VLOOKUP($B108,【男子1年入力】!$G$20:$Q$49,O109,FALSE)=0,"",VLOOKUP($B108,【男子1年入力】!$G$20:$Q$49,O109,FALSE))</f>
        <v/>
      </c>
      <c r="G109" s="75" t="str">
        <f>IF(VLOOKUP($B108,【男子1年入力】!$G$20:$Q$49,P109,FALSE)=0,"",VLOOKUP($B108,【男子1年入力】!$G$20:$Q$49,P109,FALSE))</f>
        <v/>
      </c>
      <c r="H109" s="76" t="str">
        <f>IF(VLOOKUP($B108,【男子1年入力】!$G$20:$Q$49,Q109,FALSE)=0,"",VLOOKUP($B108,【男子1年入力】!$G$20:$Q$49,Q109,FALSE))</f>
        <v/>
      </c>
      <c r="K109" s="168"/>
      <c r="L109" s="79">
        <f t="shared" ref="L109:Q109" si="65">L107</f>
        <v>2</v>
      </c>
      <c r="M109" s="80">
        <f t="shared" si="65"/>
        <v>3</v>
      </c>
      <c r="N109" s="76">
        <f t="shared" si="65"/>
        <v>6</v>
      </c>
      <c r="O109" s="81">
        <f t="shared" si="65"/>
        <v>7</v>
      </c>
      <c r="P109" s="80">
        <f t="shared" si="65"/>
        <v>8</v>
      </c>
      <c r="Q109" s="76">
        <f t="shared" si="65"/>
        <v>11</v>
      </c>
    </row>
    <row r="110" spans="1:17" ht="12" customHeight="1" x14ac:dyDescent="0.2">
      <c r="A110" s="178"/>
      <c r="B110" s="127">
        <f t="shared" ref="B110" si="66">B70+10</f>
        <v>29</v>
      </c>
      <c r="C110" s="57" t="str">
        <f>IF(VLOOKUP($B110,【男子1年入力】!$G$20:$Q$49,L110,FALSE)=0,"",VLOOKUP($B110,【男子1年入力】!$G$20:$Q$49,L110,FALSE))</f>
        <v/>
      </c>
      <c r="D110" s="58" t="str">
        <f>IF(VLOOKUP($B110,【男子1年入力】!$G$20:$Q$49,M110,FALSE)=0,"",VLOOKUP($B110,【男子1年入力】!$G$20:$Q$49,M110,FALSE))</f>
        <v/>
      </c>
      <c r="E110" s="7"/>
      <c r="F110" s="57" t="str">
        <f>IF(VLOOKUP($B110,【男子1年入力】!$G$20:$Q$49,O110,FALSE)=0,"",VLOOKUP($B110,【男子1年入力】!$G$20:$Q$49,O110,FALSE))</f>
        <v/>
      </c>
      <c r="G110" s="58" t="str">
        <f>IF(VLOOKUP($B110,【男子1年入力】!$G$20:$Q$49,P110,FALSE)=0,"",VLOOKUP($B110,【男子1年入力】!$G$20:$Q$49,P110,FALSE))</f>
        <v/>
      </c>
      <c r="H110" s="7"/>
      <c r="K110" s="127">
        <f t="shared" ref="K110" si="67">K70+10</f>
        <v>29</v>
      </c>
      <c r="L110" s="66">
        <f>L96</f>
        <v>4</v>
      </c>
      <c r="M110" s="67">
        <f>M96</f>
        <v>5</v>
      </c>
      <c r="N110" s="65"/>
      <c r="O110" s="66">
        <f>O96</f>
        <v>9</v>
      </c>
      <c r="P110" s="67">
        <f>P96</f>
        <v>10</v>
      </c>
      <c r="Q110" s="65"/>
    </row>
    <row r="111" spans="1:17" s="78" customFormat="1" ht="24" customHeight="1" x14ac:dyDescent="0.2">
      <c r="A111" s="178"/>
      <c r="B111" s="168"/>
      <c r="C111" s="74" t="str">
        <f>IF(VLOOKUP($B110,【男子1年入力】!$G$20:$Q$49,L111,FALSE)=0,"",VLOOKUP($B110,【男子1年入力】!$G$20:$Q$49,L111,FALSE))</f>
        <v/>
      </c>
      <c r="D111" s="75" t="str">
        <f>IF(VLOOKUP($B110,【男子1年入力】!$G$20:$Q$49,M111,FALSE)=0,"",VLOOKUP($B110,【男子1年入力】!$G$20:$Q$49,M111,FALSE))</f>
        <v/>
      </c>
      <c r="E111" s="76" t="str">
        <f>IF(VLOOKUP($B110,【男子1年入力】!$G$20:$Q$49,N111,FALSE)=0,"",VLOOKUP($B110,【男子1年入力】!$G$20:$Q$49,N111,FALSE))</f>
        <v/>
      </c>
      <c r="F111" s="77" t="str">
        <f>IF(VLOOKUP($B110,【男子1年入力】!$G$20:$Q$49,O111,FALSE)=0,"",VLOOKUP($B110,【男子1年入力】!$G$20:$Q$49,O111,FALSE))</f>
        <v/>
      </c>
      <c r="G111" s="75" t="str">
        <f>IF(VLOOKUP($B110,【男子1年入力】!$G$20:$Q$49,P111,FALSE)=0,"",VLOOKUP($B110,【男子1年入力】!$G$20:$Q$49,P111,FALSE))</f>
        <v/>
      </c>
      <c r="H111" s="76" t="str">
        <f>IF(VLOOKUP($B110,【男子1年入力】!$G$20:$Q$49,Q111,FALSE)=0,"",VLOOKUP($B110,【男子1年入力】!$G$20:$Q$49,Q111,FALSE))</f>
        <v/>
      </c>
      <c r="K111" s="168"/>
      <c r="L111" s="79">
        <f>L97</f>
        <v>2</v>
      </c>
      <c r="M111" s="80">
        <f>M97</f>
        <v>3</v>
      </c>
      <c r="N111" s="76">
        <f>N97</f>
        <v>6</v>
      </c>
      <c r="O111" s="81">
        <f>O97</f>
        <v>7</v>
      </c>
      <c r="P111" s="80">
        <f>P97</f>
        <v>8</v>
      </c>
      <c r="Q111" s="76">
        <f>Q97</f>
        <v>11</v>
      </c>
    </row>
    <row r="112" spans="1:17" ht="12" customHeight="1" x14ac:dyDescent="0.2">
      <c r="A112" s="178"/>
      <c r="B112" s="127">
        <f t="shared" ref="B112" si="68">B72+10</f>
        <v>30</v>
      </c>
      <c r="C112" s="57" t="str">
        <f>IF(VLOOKUP($B112,【男子1年入力】!$G$20:$Q$49,L112,FALSE)=0,"",VLOOKUP($B112,【男子1年入力】!$G$20:$Q$49,L112,FALSE))</f>
        <v/>
      </c>
      <c r="D112" s="58" t="str">
        <f>IF(VLOOKUP($B112,【男子1年入力】!$G$20:$Q$49,M112,FALSE)=0,"",VLOOKUP($B112,【男子1年入力】!$G$20:$Q$49,M112,FALSE))</f>
        <v/>
      </c>
      <c r="E112" s="7"/>
      <c r="F112" s="57" t="str">
        <f>IF(VLOOKUP($B112,【男子1年入力】!$G$20:$Q$49,O112,FALSE)=0,"",VLOOKUP($B112,【男子1年入力】!$G$20:$Q$49,O112,FALSE))</f>
        <v/>
      </c>
      <c r="G112" s="58" t="str">
        <f>IF(VLOOKUP($B112,【男子1年入力】!$G$20:$Q$49,P112,FALSE)=0,"",VLOOKUP($B112,【男子1年入力】!$G$20:$Q$49,P112,FALSE))</f>
        <v/>
      </c>
      <c r="H112" s="7"/>
      <c r="K112" s="127">
        <f t="shared" ref="K112" si="69">K72+10</f>
        <v>30</v>
      </c>
      <c r="L112" s="66">
        <f>L110</f>
        <v>4</v>
      </c>
      <c r="M112" s="67">
        <f>M110</f>
        <v>5</v>
      </c>
      <c r="N112" s="65"/>
      <c r="O112" s="66">
        <f t="shared" ref="O112:P112" si="70">O110</f>
        <v>9</v>
      </c>
      <c r="P112" s="67">
        <f t="shared" si="70"/>
        <v>10</v>
      </c>
      <c r="Q112" s="65"/>
    </row>
    <row r="113" spans="1:17" s="78" customFormat="1" ht="24" customHeight="1" x14ac:dyDescent="0.2">
      <c r="A113" s="179"/>
      <c r="B113" s="168"/>
      <c r="C113" s="74" t="str">
        <f>IF(VLOOKUP($B112,【男子1年入力】!$G$20:$Q$49,L113,FALSE)=0,"",VLOOKUP($B112,【男子1年入力】!$G$20:$Q$49,L113,FALSE))</f>
        <v/>
      </c>
      <c r="D113" s="75" t="str">
        <f>IF(VLOOKUP($B112,【男子1年入力】!$G$20:$Q$49,M113,FALSE)=0,"",VLOOKUP($B112,【男子1年入力】!$G$20:$Q$49,M113,FALSE))</f>
        <v/>
      </c>
      <c r="E113" s="76" t="str">
        <f>IF(VLOOKUP($B112,【男子1年入力】!$G$20:$Q$49,N113,FALSE)=0,"",VLOOKUP($B112,【男子1年入力】!$G$20:$Q$49,N113,FALSE))</f>
        <v/>
      </c>
      <c r="F113" s="74" t="str">
        <f>IF(VLOOKUP($B112,【男子1年入力】!$G$20:$Q$49,O113,FALSE)=0,"",VLOOKUP($B112,【男子1年入力】!$G$20:$Q$49,O113,FALSE))</f>
        <v/>
      </c>
      <c r="G113" s="75" t="str">
        <f>IF(VLOOKUP($B112,【男子1年入力】!$G$20:$Q$49,P113,FALSE)=0,"",VLOOKUP($B112,【男子1年入力】!$G$20:$Q$49,P113,FALSE))</f>
        <v/>
      </c>
      <c r="H113" s="76" t="str">
        <f>IF(VLOOKUP($B112,【男子1年入力】!$G$20:$Q$49,Q113,FALSE)=0,"",VLOOKUP($B112,【男子1年入力】!$G$20:$Q$49,Q113,FALSE))</f>
        <v/>
      </c>
      <c r="K113" s="168"/>
      <c r="L113" s="79">
        <f t="shared" ref="L113:Q113" si="71">L111</f>
        <v>2</v>
      </c>
      <c r="M113" s="80">
        <f t="shared" si="71"/>
        <v>3</v>
      </c>
      <c r="N113" s="76">
        <f t="shared" si="71"/>
        <v>6</v>
      </c>
      <c r="O113" s="79">
        <f t="shared" si="71"/>
        <v>7</v>
      </c>
      <c r="P113" s="80">
        <f t="shared" si="71"/>
        <v>8</v>
      </c>
      <c r="Q113" s="76">
        <f t="shared" si="71"/>
        <v>11</v>
      </c>
    </row>
    <row r="114" spans="1:17" ht="9" customHeight="1" x14ac:dyDescent="0.2">
      <c r="A114" s="3"/>
      <c r="B114" s="4"/>
      <c r="C114" s="4"/>
      <c r="D114" s="36"/>
      <c r="E114" s="6"/>
      <c r="F114" s="6"/>
      <c r="G114" s="36"/>
      <c r="H114" s="6"/>
      <c r="K114" s="3"/>
      <c r="L114" s="4"/>
      <c r="M114" s="36"/>
      <c r="N114" s="6"/>
      <c r="O114" s="6"/>
      <c r="P114" s="36"/>
      <c r="Q114" s="6"/>
    </row>
    <row r="115" spans="1:17" ht="16.5" customHeight="1" x14ac:dyDescent="0.2">
      <c r="A115" s="126" t="s">
        <v>7</v>
      </c>
      <c r="B115" s="126"/>
      <c r="C115" s="126"/>
      <c r="D115" s="126"/>
      <c r="E115" s="126"/>
      <c r="F115" s="126"/>
      <c r="G115" s="126"/>
      <c r="H115" s="126"/>
    </row>
    <row r="116" spans="1:17" ht="30.75" customHeight="1" x14ac:dyDescent="0.2">
      <c r="A116" s="180">
        <f ca="1">【男子1年入力】!C$6</f>
        <v>44682</v>
      </c>
      <c r="B116" s="180"/>
      <c r="C116" s="180"/>
      <c r="D116" s="134" t="s">
        <v>0</v>
      </c>
      <c r="E116" s="134"/>
      <c r="F116" s="125" t="str">
        <f>【男子1年入力】!C$4&amp;"中学校"</f>
        <v>○○中学校</v>
      </c>
      <c r="G116" s="125"/>
      <c r="H116" s="54"/>
    </row>
    <row r="117" spans="1:17" ht="13.5" customHeight="1" x14ac:dyDescent="0.2">
      <c r="D117" s="134"/>
      <c r="E117" s="134"/>
      <c r="F117" s="123"/>
      <c r="G117" s="123"/>
      <c r="H117" s="54"/>
    </row>
    <row r="118" spans="1:17" ht="13.5" customHeight="1" x14ac:dyDescent="0.2">
      <c r="E118" s="55"/>
      <c r="F118" s="54"/>
      <c r="G118" s="54"/>
      <c r="H118" s="54"/>
    </row>
    <row r="119" spans="1:17" ht="30" customHeight="1" x14ac:dyDescent="0.3">
      <c r="D119" s="124" t="s">
        <v>80</v>
      </c>
      <c r="E119" s="124"/>
      <c r="F119" s="123" t="str">
        <f>【男子1年入力】!C$5</f>
        <v>○○　○○</v>
      </c>
      <c r="G119" s="123"/>
      <c r="H119" s="37" t="s">
        <v>75</v>
      </c>
    </row>
    <row r="120" spans="1:17" ht="13.5" customHeight="1" x14ac:dyDescent="0.2">
      <c r="E120" s="64"/>
    </row>
  </sheetData>
  <sheetProtection sheet="1" objects="1" scenarios="1"/>
  <mergeCells count="156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B21" sqref="B21"/>
    </sheetView>
  </sheetViews>
  <sheetFormatPr defaultColWidth="8.88671875" defaultRowHeight="22.35" customHeight="1" x14ac:dyDescent="0.2"/>
  <cols>
    <col min="1" max="1" width="4.44140625" style="41" customWidth="1"/>
    <col min="2" max="2" width="14.44140625" style="42" customWidth="1"/>
    <col min="3" max="3" width="22.33203125" style="42" customWidth="1"/>
    <col min="4" max="4" width="11.44140625" style="42" customWidth="1"/>
    <col min="5" max="5" width="22.88671875" style="43" customWidth="1"/>
    <col min="6" max="6" width="6.109375" style="42" customWidth="1"/>
    <col min="7" max="7" width="4.88671875" style="41" customWidth="1"/>
    <col min="8" max="11" width="10" style="41" customWidth="1"/>
    <col min="12" max="12" width="6.88671875" style="41" customWidth="1"/>
    <col min="13" max="16" width="10" style="41" customWidth="1"/>
    <col min="17" max="17" width="6.88671875" style="41" customWidth="1"/>
    <col min="18" max="16384" width="8.88671875" style="41"/>
  </cols>
  <sheetData>
    <row r="1" spans="2:17" ht="12.6" customHeight="1" x14ac:dyDescent="0.2"/>
    <row r="2" spans="2:17" ht="22.35" customHeight="1" x14ac:dyDescent="0.2">
      <c r="B2" s="47" t="s">
        <v>82</v>
      </c>
      <c r="C2" s="111" t="s">
        <v>162</v>
      </c>
      <c r="D2" s="112"/>
      <c r="E2" s="113"/>
    </row>
    <row r="3" spans="2:17" ht="22.35" customHeight="1" x14ac:dyDescent="0.2">
      <c r="B3" s="90" t="s">
        <v>59</v>
      </c>
      <c r="G3" s="44"/>
      <c r="H3" s="44"/>
      <c r="I3" s="44"/>
    </row>
    <row r="4" spans="2:17" ht="22.35" customHeight="1" x14ac:dyDescent="0.2">
      <c r="B4" s="47" t="s">
        <v>65</v>
      </c>
      <c r="C4" s="82" t="s">
        <v>88</v>
      </c>
      <c r="D4" s="47" t="s">
        <v>52</v>
      </c>
      <c r="E4" s="85" t="s">
        <v>90</v>
      </c>
      <c r="F4" s="44"/>
      <c r="H4" s="62"/>
      <c r="I4" s="41" t="s">
        <v>79</v>
      </c>
    </row>
    <row r="5" spans="2:17" ht="22.35" customHeight="1" x14ac:dyDescent="0.2">
      <c r="B5" s="47" t="s">
        <v>66</v>
      </c>
      <c r="C5" s="83" t="s">
        <v>89</v>
      </c>
      <c r="D5" s="47" t="s">
        <v>53</v>
      </c>
      <c r="E5" s="85" t="s">
        <v>91</v>
      </c>
      <c r="F5" s="44"/>
      <c r="H5" s="53"/>
      <c r="I5" s="41" t="s">
        <v>78</v>
      </c>
    </row>
    <row r="6" spans="2:17" ht="22.35" customHeight="1" x14ac:dyDescent="0.2">
      <c r="B6" s="47" t="s">
        <v>64</v>
      </c>
      <c r="C6" s="84">
        <f ca="1">TODAY()</f>
        <v>44682</v>
      </c>
      <c r="E6" s="63" t="s">
        <v>77</v>
      </c>
      <c r="F6" s="44"/>
    </row>
    <row r="7" spans="2:17" ht="22.35" customHeight="1" x14ac:dyDescent="0.2">
      <c r="E7" s="42"/>
    </row>
    <row r="8" spans="2:17" ht="22.35" customHeight="1" x14ac:dyDescent="0.2">
      <c r="E8" s="42"/>
    </row>
    <row r="9" spans="2:17" ht="22.35" customHeight="1" x14ac:dyDescent="0.2">
      <c r="B9" s="91" t="s">
        <v>103</v>
      </c>
      <c r="C9" s="41"/>
      <c r="G9" s="90" t="s">
        <v>67</v>
      </c>
      <c r="H9" s="44"/>
      <c r="I9" s="90" t="str">
        <f>B9</f>
        <v>女子団体</v>
      </c>
    </row>
    <row r="10" spans="2:17" ht="22.35" customHeight="1" x14ac:dyDescent="0.2">
      <c r="B10" s="102"/>
      <c r="C10" s="102" t="s">
        <v>58</v>
      </c>
      <c r="D10" s="102" t="s">
        <v>60</v>
      </c>
      <c r="E10" s="102" t="s">
        <v>54</v>
      </c>
      <c r="F10" s="44"/>
      <c r="G10" s="46"/>
      <c r="H10" s="110" t="s">
        <v>68</v>
      </c>
      <c r="I10" s="110"/>
      <c r="J10" s="110"/>
      <c r="K10" s="110"/>
      <c r="L10" s="110"/>
      <c r="M10" s="110" t="s">
        <v>72</v>
      </c>
      <c r="N10" s="110"/>
      <c r="O10" s="110"/>
      <c r="P10" s="110"/>
      <c r="Q10" s="110"/>
    </row>
    <row r="11" spans="2:17" ht="22.35" customHeight="1" x14ac:dyDescent="0.2">
      <c r="B11" s="102" t="s">
        <v>57</v>
      </c>
      <c r="C11" s="85" t="s">
        <v>92</v>
      </c>
      <c r="D11" s="52"/>
      <c r="E11" s="85" t="s">
        <v>95</v>
      </c>
      <c r="F11" s="44"/>
      <c r="G11" s="46"/>
      <c r="H11" s="48" t="s">
        <v>69</v>
      </c>
      <c r="I11" s="49" t="s">
        <v>8</v>
      </c>
      <c r="J11" s="48" t="s">
        <v>70</v>
      </c>
      <c r="K11" s="50" t="s">
        <v>71</v>
      </c>
      <c r="L11" s="47" t="s">
        <v>39</v>
      </c>
      <c r="M11" s="48" t="s">
        <v>69</v>
      </c>
      <c r="N11" s="49" t="s">
        <v>8</v>
      </c>
      <c r="O11" s="48" t="s">
        <v>70</v>
      </c>
      <c r="P11" s="50" t="s">
        <v>71</v>
      </c>
      <c r="Q11" s="47" t="s">
        <v>39</v>
      </c>
    </row>
    <row r="12" spans="2:17" ht="22.35" customHeight="1" x14ac:dyDescent="0.2">
      <c r="B12" s="102" t="s">
        <v>167</v>
      </c>
      <c r="C12" s="85" t="s">
        <v>93</v>
      </c>
      <c r="D12" s="86" t="s">
        <v>62</v>
      </c>
      <c r="E12" s="52"/>
      <c r="F12" s="44"/>
      <c r="G12" s="51">
        <v>1</v>
      </c>
      <c r="H12" s="87" t="s">
        <v>51</v>
      </c>
      <c r="I12" s="88" t="s">
        <v>105</v>
      </c>
      <c r="J12" s="87" t="s">
        <v>107</v>
      </c>
      <c r="K12" s="88" t="s">
        <v>106</v>
      </c>
      <c r="L12" s="89">
        <v>3</v>
      </c>
      <c r="M12" s="87" t="s">
        <v>96</v>
      </c>
      <c r="N12" s="88" t="s">
        <v>108</v>
      </c>
      <c r="O12" s="87" t="s">
        <v>98</v>
      </c>
      <c r="P12" s="88" t="s">
        <v>109</v>
      </c>
      <c r="Q12" s="89">
        <v>3</v>
      </c>
    </row>
    <row r="13" spans="2:17" ht="22.35" customHeight="1" x14ac:dyDescent="0.2">
      <c r="C13" s="107"/>
      <c r="D13" s="107"/>
      <c r="E13" s="42"/>
      <c r="F13" s="44"/>
      <c r="G13" s="51">
        <v>2</v>
      </c>
      <c r="H13" s="87"/>
      <c r="I13" s="88"/>
      <c r="J13" s="87"/>
      <c r="K13" s="88"/>
      <c r="L13" s="89"/>
      <c r="M13" s="87"/>
      <c r="N13" s="88"/>
      <c r="O13" s="87"/>
      <c r="P13" s="88"/>
      <c r="Q13" s="89"/>
    </row>
    <row r="14" spans="2:17" ht="22.35" customHeight="1" x14ac:dyDescent="0.2">
      <c r="E14" s="42"/>
      <c r="G14" s="51">
        <v>3</v>
      </c>
      <c r="H14" s="87"/>
      <c r="I14" s="88"/>
      <c r="J14" s="87"/>
      <c r="K14" s="88"/>
      <c r="L14" s="89"/>
      <c r="M14" s="87"/>
      <c r="N14" s="88"/>
      <c r="O14" s="87"/>
      <c r="P14" s="88"/>
      <c r="Q14" s="89"/>
    </row>
    <row r="15" spans="2:17" ht="22.35" customHeight="1" x14ac:dyDescent="0.2">
      <c r="E15" s="42"/>
      <c r="G15" s="51">
        <v>4</v>
      </c>
      <c r="H15" s="87"/>
      <c r="I15" s="88"/>
      <c r="J15" s="87"/>
      <c r="K15" s="88"/>
      <c r="L15" s="89"/>
      <c r="M15" s="87"/>
      <c r="N15" s="88"/>
      <c r="O15" s="87"/>
      <c r="P15" s="88"/>
      <c r="Q15" s="89"/>
    </row>
    <row r="16" spans="2:17" ht="9" customHeight="1" x14ac:dyDescent="0.2">
      <c r="E16" s="42"/>
      <c r="G16" s="44"/>
      <c r="H16" s="44"/>
      <c r="I16" s="44"/>
    </row>
    <row r="17" spans="2:17" ht="22.35" customHeight="1" x14ac:dyDescent="0.15">
      <c r="B17" s="91" t="s">
        <v>104</v>
      </c>
      <c r="C17" s="71" t="s">
        <v>84</v>
      </c>
      <c r="G17" s="90" t="s">
        <v>67</v>
      </c>
      <c r="H17" s="44"/>
      <c r="I17" s="90" t="str">
        <f>B17</f>
        <v>女子個人</v>
      </c>
    </row>
    <row r="18" spans="2:17" ht="22.35" customHeight="1" x14ac:dyDescent="0.2">
      <c r="B18" s="47"/>
      <c r="C18" s="47" t="s">
        <v>58</v>
      </c>
      <c r="D18" s="47" t="s">
        <v>60</v>
      </c>
      <c r="E18" s="47" t="s">
        <v>54</v>
      </c>
      <c r="F18" s="44"/>
      <c r="G18" s="46"/>
      <c r="H18" s="110" t="s">
        <v>68</v>
      </c>
      <c r="I18" s="110"/>
      <c r="J18" s="110"/>
      <c r="K18" s="110"/>
      <c r="L18" s="110"/>
      <c r="M18" s="110" t="s">
        <v>72</v>
      </c>
      <c r="N18" s="110"/>
      <c r="O18" s="110"/>
      <c r="P18" s="110"/>
      <c r="Q18" s="110"/>
    </row>
    <row r="19" spans="2:17" ht="22.35" customHeight="1" x14ac:dyDescent="0.2">
      <c r="B19" s="47" t="s">
        <v>57</v>
      </c>
      <c r="C19" s="85" t="str">
        <f>IF(C11="","",C11)</f>
        <v>○○○　○○</v>
      </c>
      <c r="D19" s="52"/>
      <c r="E19" s="85" t="str">
        <f>IF(E11="","",E11)</f>
        <v>090-8765-4321</v>
      </c>
      <c r="F19" s="44"/>
      <c r="G19" s="46"/>
      <c r="H19" s="48" t="s">
        <v>69</v>
      </c>
      <c r="I19" s="49" t="s">
        <v>8</v>
      </c>
      <c r="J19" s="48" t="s">
        <v>70</v>
      </c>
      <c r="K19" s="50" t="s">
        <v>71</v>
      </c>
      <c r="L19" s="47" t="s">
        <v>39</v>
      </c>
      <c r="M19" s="48" t="s">
        <v>69</v>
      </c>
      <c r="N19" s="49" t="s">
        <v>8</v>
      </c>
      <c r="O19" s="48" t="s">
        <v>70</v>
      </c>
      <c r="P19" s="50" t="s">
        <v>71</v>
      </c>
      <c r="Q19" s="47" t="s">
        <v>39</v>
      </c>
    </row>
    <row r="20" spans="2:17" ht="22.35" customHeight="1" x14ac:dyDescent="0.2">
      <c r="B20" s="103" t="s">
        <v>166</v>
      </c>
      <c r="C20" s="104" t="str">
        <f>IF(C12="","",C12)</f>
        <v>○○　○○○</v>
      </c>
      <c r="D20" s="105" t="str">
        <f>IF(D12="","",D12)</f>
        <v>教員外</v>
      </c>
      <c r="E20" s="106"/>
      <c r="F20" s="44"/>
      <c r="G20" s="51">
        <v>1</v>
      </c>
      <c r="H20" s="87" t="s">
        <v>51</v>
      </c>
      <c r="I20" s="88" t="s">
        <v>105</v>
      </c>
      <c r="J20" s="87" t="s">
        <v>107</v>
      </c>
      <c r="K20" s="88" t="s">
        <v>106</v>
      </c>
      <c r="L20" s="89">
        <v>3</v>
      </c>
      <c r="M20" s="87" t="s">
        <v>96</v>
      </c>
      <c r="N20" s="88" t="s">
        <v>108</v>
      </c>
      <c r="O20" s="87" t="s">
        <v>98</v>
      </c>
      <c r="P20" s="88" t="s">
        <v>109</v>
      </c>
      <c r="Q20" s="89">
        <v>3</v>
      </c>
    </row>
    <row r="21" spans="2:17" ht="22.35" customHeight="1" x14ac:dyDescent="0.2">
      <c r="B21" s="108"/>
      <c r="C21" s="109"/>
      <c r="D21" s="109"/>
      <c r="E21" s="108"/>
      <c r="F21" s="44"/>
      <c r="G21" s="51">
        <v>2</v>
      </c>
      <c r="H21" s="87"/>
      <c r="I21" s="88"/>
      <c r="J21" s="87"/>
      <c r="K21" s="88"/>
      <c r="L21" s="89"/>
      <c r="M21" s="87"/>
      <c r="N21" s="88"/>
      <c r="O21" s="87"/>
      <c r="P21" s="88"/>
      <c r="Q21" s="89"/>
    </row>
    <row r="22" spans="2:17" ht="22.35" customHeight="1" x14ac:dyDescent="0.2">
      <c r="B22" s="44"/>
      <c r="E22" s="42"/>
      <c r="F22" s="44"/>
      <c r="G22" s="51">
        <v>3</v>
      </c>
      <c r="H22" s="87"/>
      <c r="I22" s="88"/>
      <c r="J22" s="87"/>
      <c r="K22" s="88"/>
      <c r="L22" s="89"/>
      <c r="M22" s="87"/>
      <c r="N22" s="88"/>
      <c r="O22" s="87"/>
      <c r="P22" s="88"/>
      <c r="Q22" s="89"/>
    </row>
    <row r="23" spans="2:17" ht="22.35" customHeight="1" x14ac:dyDescent="0.2">
      <c r="E23" s="42"/>
      <c r="F23" s="44"/>
      <c r="G23" s="51">
        <v>4</v>
      </c>
      <c r="H23" s="87"/>
      <c r="I23" s="88"/>
      <c r="J23" s="87"/>
      <c r="K23" s="88"/>
      <c r="L23" s="89"/>
      <c r="M23" s="87"/>
      <c r="N23" s="88"/>
      <c r="O23" s="87"/>
      <c r="P23" s="88"/>
      <c r="Q23" s="89"/>
    </row>
    <row r="24" spans="2:17" ht="22.35" customHeight="1" x14ac:dyDescent="0.2">
      <c r="E24" s="42"/>
      <c r="F24" s="44"/>
      <c r="G24" s="51">
        <v>5</v>
      </c>
      <c r="H24" s="87"/>
      <c r="I24" s="88"/>
      <c r="J24" s="87"/>
      <c r="K24" s="88"/>
      <c r="L24" s="89"/>
      <c r="M24" s="87"/>
      <c r="N24" s="88"/>
      <c r="O24" s="87"/>
      <c r="P24" s="88"/>
      <c r="Q24" s="89"/>
    </row>
    <row r="25" spans="2:17" ht="22.35" customHeight="1" x14ac:dyDescent="0.2">
      <c r="E25" s="42"/>
      <c r="F25" s="44"/>
      <c r="G25" s="51">
        <v>6</v>
      </c>
      <c r="H25" s="87"/>
      <c r="I25" s="88"/>
      <c r="J25" s="87"/>
      <c r="K25" s="88"/>
      <c r="L25" s="89"/>
      <c r="M25" s="87"/>
      <c r="N25" s="88"/>
      <c r="O25" s="87"/>
      <c r="P25" s="88"/>
      <c r="Q25" s="89"/>
    </row>
    <row r="26" spans="2:17" ht="22.35" customHeight="1" x14ac:dyDescent="0.2">
      <c r="E26" s="42"/>
      <c r="F26" s="44"/>
      <c r="G26" s="51">
        <v>7</v>
      </c>
      <c r="H26" s="87"/>
      <c r="I26" s="88"/>
      <c r="J26" s="87"/>
      <c r="K26" s="88"/>
      <c r="L26" s="89"/>
      <c r="M26" s="87"/>
      <c r="N26" s="88"/>
      <c r="O26" s="87"/>
      <c r="P26" s="88"/>
      <c r="Q26" s="89"/>
    </row>
    <row r="27" spans="2:17" ht="22.35" customHeight="1" x14ac:dyDescent="0.2">
      <c r="E27" s="42"/>
      <c r="F27" s="44"/>
      <c r="G27" s="51">
        <v>8</v>
      </c>
      <c r="H27" s="87"/>
      <c r="I27" s="88"/>
      <c r="J27" s="87"/>
      <c r="K27" s="88"/>
      <c r="L27" s="89"/>
      <c r="M27" s="87"/>
      <c r="N27" s="88"/>
      <c r="O27" s="87"/>
      <c r="P27" s="88"/>
      <c r="Q27" s="89"/>
    </row>
    <row r="28" spans="2:17" ht="22.35" customHeight="1" x14ac:dyDescent="0.2">
      <c r="E28" s="42"/>
      <c r="F28" s="44"/>
      <c r="G28" s="51">
        <v>9</v>
      </c>
      <c r="H28" s="87"/>
      <c r="I28" s="88"/>
      <c r="J28" s="87"/>
      <c r="K28" s="88"/>
      <c r="L28" s="89"/>
      <c r="M28" s="87"/>
      <c r="N28" s="88"/>
      <c r="O28" s="87"/>
      <c r="P28" s="88"/>
      <c r="Q28" s="89"/>
    </row>
    <row r="29" spans="2:17" ht="22.35" customHeight="1" x14ac:dyDescent="0.2">
      <c r="E29" s="42"/>
      <c r="G29" s="51">
        <v>10</v>
      </c>
      <c r="H29" s="87"/>
      <c r="I29" s="88"/>
      <c r="J29" s="87"/>
      <c r="K29" s="88"/>
      <c r="L29" s="89"/>
      <c r="M29" s="87"/>
      <c r="N29" s="88"/>
      <c r="O29" s="87"/>
      <c r="P29" s="88"/>
      <c r="Q29" s="89"/>
    </row>
    <row r="30" spans="2:17" ht="22.35" customHeight="1" x14ac:dyDescent="0.2">
      <c r="G30" s="51">
        <v>11</v>
      </c>
      <c r="H30" s="87"/>
      <c r="I30" s="88"/>
      <c r="J30" s="87"/>
      <c r="K30" s="88"/>
      <c r="L30" s="89"/>
      <c r="M30" s="87"/>
      <c r="N30" s="88"/>
      <c r="O30" s="87"/>
      <c r="P30" s="88"/>
      <c r="Q30" s="89"/>
    </row>
    <row r="31" spans="2:17" ht="22.35" customHeight="1" x14ac:dyDescent="0.2">
      <c r="G31" s="51">
        <v>12</v>
      </c>
      <c r="H31" s="87"/>
      <c r="I31" s="88"/>
      <c r="J31" s="87"/>
      <c r="K31" s="88"/>
      <c r="L31" s="89"/>
      <c r="M31" s="87"/>
      <c r="N31" s="88"/>
      <c r="O31" s="87"/>
      <c r="P31" s="88"/>
      <c r="Q31" s="89"/>
    </row>
    <row r="32" spans="2:17" ht="22.35" customHeight="1" x14ac:dyDescent="0.2">
      <c r="G32" s="51">
        <v>13</v>
      </c>
      <c r="H32" s="87"/>
      <c r="I32" s="88"/>
      <c r="J32" s="87"/>
      <c r="K32" s="88"/>
      <c r="L32" s="89"/>
      <c r="M32" s="87"/>
      <c r="N32" s="88"/>
      <c r="O32" s="87"/>
      <c r="P32" s="88"/>
      <c r="Q32" s="89"/>
    </row>
    <row r="33" spans="7:17" ht="22.35" customHeight="1" x14ac:dyDescent="0.2">
      <c r="G33" s="51">
        <v>14</v>
      </c>
      <c r="H33" s="87"/>
      <c r="I33" s="88"/>
      <c r="J33" s="87"/>
      <c r="K33" s="88"/>
      <c r="L33" s="89"/>
      <c r="M33" s="87"/>
      <c r="N33" s="88"/>
      <c r="O33" s="87"/>
      <c r="P33" s="88"/>
      <c r="Q33" s="89"/>
    </row>
    <row r="34" spans="7:17" ht="22.35" customHeight="1" x14ac:dyDescent="0.2">
      <c r="G34" s="51">
        <v>15</v>
      </c>
      <c r="H34" s="87"/>
      <c r="I34" s="88"/>
      <c r="J34" s="87"/>
      <c r="K34" s="88"/>
      <c r="L34" s="89"/>
      <c r="M34" s="87"/>
      <c r="N34" s="88"/>
      <c r="O34" s="87"/>
      <c r="P34" s="88"/>
      <c r="Q34" s="89"/>
    </row>
    <row r="35" spans="7:17" ht="22.35" customHeight="1" x14ac:dyDescent="0.2">
      <c r="G35" s="51">
        <v>16</v>
      </c>
      <c r="H35" s="87"/>
      <c r="I35" s="88"/>
      <c r="J35" s="87"/>
      <c r="K35" s="88"/>
      <c r="L35" s="89"/>
      <c r="M35" s="87"/>
      <c r="N35" s="88"/>
      <c r="O35" s="87"/>
      <c r="P35" s="88"/>
      <c r="Q35" s="89"/>
    </row>
    <row r="36" spans="7:17" ht="22.35" customHeight="1" x14ac:dyDescent="0.2">
      <c r="G36" s="51">
        <v>17</v>
      </c>
      <c r="H36" s="87"/>
      <c r="I36" s="88"/>
      <c r="J36" s="87"/>
      <c r="K36" s="88"/>
      <c r="L36" s="89"/>
      <c r="M36" s="87"/>
      <c r="N36" s="88"/>
      <c r="O36" s="87"/>
      <c r="P36" s="88"/>
      <c r="Q36" s="89"/>
    </row>
    <row r="37" spans="7:17" ht="22.35" customHeight="1" x14ac:dyDescent="0.2">
      <c r="G37" s="51">
        <v>18</v>
      </c>
      <c r="H37" s="87"/>
      <c r="I37" s="88"/>
      <c r="J37" s="87"/>
      <c r="K37" s="88"/>
      <c r="L37" s="89"/>
      <c r="M37" s="87"/>
      <c r="N37" s="88"/>
      <c r="O37" s="87"/>
      <c r="P37" s="88"/>
      <c r="Q37" s="89"/>
    </row>
    <row r="38" spans="7:17" ht="22.35" customHeight="1" x14ac:dyDescent="0.2">
      <c r="G38" s="51">
        <v>19</v>
      </c>
      <c r="H38" s="87"/>
      <c r="I38" s="88"/>
      <c r="J38" s="87"/>
      <c r="K38" s="88"/>
      <c r="L38" s="89"/>
      <c r="M38" s="87"/>
      <c r="N38" s="88"/>
      <c r="O38" s="87"/>
      <c r="P38" s="88"/>
      <c r="Q38" s="89"/>
    </row>
    <row r="39" spans="7:17" ht="22.35" customHeight="1" x14ac:dyDescent="0.2">
      <c r="G39" s="51">
        <v>20</v>
      </c>
      <c r="H39" s="87"/>
      <c r="I39" s="88"/>
      <c r="J39" s="87"/>
      <c r="K39" s="88"/>
      <c r="L39" s="89"/>
      <c r="M39" s="87"/>
      <c r="N39" s="88"/>
      <c r="O39" s="87"/>
      <c r="P39" s="88"/>
      <c r="Q39" s="89"/>
    </row>
    <row r="40" spans="7:17" ht="22.35" customHeight="1" x14ac:dyDescent="0.2">
      <c r="G40" s="51">
        <v>21</v>
      </c>
      <c r="H40" s="87"/>
      <c r="I40" s="88"/>
      <c r="J40" s="87"/>
      <c r="K40" s="88"/>
      <c r="L40" s="89"/>
      <c r="M40" s="87"/>
      <c r="N40" s="88"/>
      <c r="O40" s="87"/>
      <c r="P40" s="88"/>
      <c r="Q40" s="89"/>
    </row>
    <row r="41" spans="7:17" ht="22.35" customHeight="1" x14ac:dyDescent="0.2">
      <c r="G41" s="51">
        <v>22</v>
      </c>
      <c r="H41" s="87"/>
      <c r="I41" s="88"/>
      <c r="J41" s="87"/>
      <c r="K41" s="88"/>
      <c r="L41" s="89"/>
      <c r="M41" s="87"/>
      <c r="N41" s="88"/>
      <c r="O41" s="87"/>
      <c r="P41" s="88"/>
      <c r="Q41" s="89"/>
    </row>
    <row r="42" spans="7:17" ht="22.35" customHeight="1" x14ac:dyDescent="0.2">
      <c r="G42" s="51">
        <v>23</v>
      </c>
      <c r="H42" s="87"/>
      <c r="I42" s="88"/>
      <c r="J42" s="87"/>
      <c r="K42" s="88"/>
      <c r="L42" s="89"/>
      <c r="M42" s="87"/>
      <c r="N42" s="88"/>
      <c r="O42" s="87"/>
      <c r="P42" s="88"/>
      <c r="Q42" s="89"/>
    </row>
    <row r="43" spans="7:17" ht="22.35" customHeight="1" x14ac:dyDescent="0.2">
      <c r="G43" s="51">
        <v>24</v>
      </c>
      <c r="H43" s="87"/>
      <c r="I43" s="88"/>
      <c r="J43" s="87"/>
      <c r="K43" s="88"/>
      <c r="L43" s="89"/>
      <c r="M43" s="87"/>
      <c r="N43" s="88"/>
      <c r="O43" s="87"/>
      <c r="P43" s="88"/>
      <c r="Q43" s="89"/>
    </row>
    <row r="44" spans="7:17" ht="22.35" customHeight="1" x14ac:dyDescent="0.2">
      <c r="G44" s="51">
        <v>25</v>
      </c>
      <c r="H44" s="87"/>
      <c r="I44" s="88"/>
      <c r="J44" s="87"/>
      <c r="K44" s="88"/>
      <c r="L44" s="89"/>
      <c r="M44" s="87"/>
      <c r="N44" s="88"/>
      <c r="O44" s="87"/>
      <c r="P44" s="88"/>
      <c r="Q44" s="89"/>
    </row>
    <row r="45" spans="7:17" ht="22.35" customHeight="1" x14ac:dyDescent="0.2">
      <c r="G45" s="51">
        <v>26</v>
      </c>
      <c r="H45" s="87"/>
      <c r="I45" s="88"/>
      <c r="J45" s="87"/>
      <c r="K45" s="88"/>
      <c r="L45" s="89"/>
      <c r="M45" s="87"/>
      <c r="N45" s="88"/>
      <c r="O45" s="87"/>
      <c r="P45" s="88"/>
      <c r="Q45" s="89"/>
    </row>
    <row r="46" spans="7:17" ht="22.35" customHeight="1" x14ac:dyDescent="0.2">
      <c r="G46" s="51">
        <v>27</v>
      </c>
      <c r="H46" s="87"/>
      <c r="I46" s="88"/>
      <c r="J46" s="87"/>
      <c r="K46" s="88"/>
      <c r="L46" s="89"/>
      <c r="M46" s="87"/>
      <c r="N46" s="88"/>
      <c r="O46" s="87"/>
      <c r="P46" s="88"/>
      <c r="Q46" s="89"/>
    </row>
    <row r="47" spans="7:17" ht="22.35" customHeight="1" x14ac:dyDescent="0.2">
      <c r="G47" s="51">
        <v>28</v>
      </c>
      <c r="H47" s="87"/>
      <c r="I47" s="88"/>
      <c r="J47" s="87"/>
      <c r="K47" s="88"/>
      <c r="L47" s="89"/>
      <c r="M47" s="87"/>
      <c r="N47" s="88"/>
      <c r="O47" s="87"/>
      <c r="P47" s="88"/>
      <c r="Q47" s="89"/>
    </row>
    <row r="48" spans="7:17" ht="22.35" customHeight="1" x14ac:dyDescent="0.2">
      <c r="G48" s="51">
        <v>29</v>
      </c>
      <c r="H48" s="87"/>
      <c r="I48" s="88"/>
      <c r="J48" s="87"/>
      <c r="K48" s="88"/>
      <c r="L48" s="89"/>
      <c r="M48" s="87"/>
      <c r="N48" s="88"/>
      <c r="O48" s="87"/>
      <c r="P48" s="88"/>
      <c r="Q48" s="89"/>
    </row>
    <row r="49" spans="7:17" ht="22.35" customHeight="1" x14ac:dyDescent="0.2">
      <c r="G49" s="51">
        <v>30</v>
      </c>
      <c r="H49" s="87"/>
      <c r="I49" s="88"/>
      <c r="J49" s="87"/>
      <c r="K49" s="88"/>
      <c r="L49" s="89"/>
      <c r="M49" s="87"/>
      <c r="N49" s="88"/>
      <c r="O49" s="87"/>
      <c r="P49" s="88"/>
      <c r="Q49" s="89"/>
    </row>
  </sheetData>
  <mergeCells count="5">
    <mergeCell ref="C2:E2"/>
    <mergeCell ref="H10:L10"/>
    <mergeCell ref="M10:Q10"/>
    <mergeCell ref="H18:L18"/>
    <mergeCell ref="M18:Q18"/>
  </mergeCells>
  <phoneticPr fontId="1"/>
  <dataValidations count="3">
    <dataValidation type="list" allowBlank="1" showInputMessage="1" showErrorMessage="1" sqref="D12:D13 D20:D21">
      <formula1>"-,教　員,教員外"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L12:L15 Q12:Q15 L20:L49 Q20:Q49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showGridLines="0" view="pageBreakPreview" zoomScale="70" zoomScaleNormal="50" zoomScaleSheetLayoutView="70" workbookViewId="0">
      <selection activeCell="C10" sqref="C10:H10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32" t="str">
        <f>"【"&amp;【女子入力】!C2&amp;" 】"</f>
        <v>【　　　第６３回那覇地区中学校夏季ソフトテニス競技大会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74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【女子入力】!C4</f>
        <v>○○</v>
      </c>
      <c r="D4" s="164" t="s">
        <v>11</v>
      </c>
      <c r="E4" s="165"/>
      <c r="F4" s="154" t="str">
        <f>"電話番号→　"&amp;【女子入力】!E4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"&amp;【女子入力】!E5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【女子入力】!C11</f>
        <v>○○○　○○</v>
      </c>
      <c r="D6" s="115"/>
      <c r="E6" s="137"/>
      <c r="F6" s="139" t="str">
        <f>"携帯番号→　"&amp;【女子入力】!E11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19.8" customHeight="1" x14ac:dyDescent="0.2">
      <c r="A8" s="145" t="s">
        <v>3</v>
      </c>
      <c r="B8" s="146"/>
      <c r="C8" s="114" t="str">
        <f>IF(【女子入力】!C12="","",【女子入力】!C12)</f>
        <v>○○　○○○</v>
      </c>
      <c r="D8" s="115"/>
      <c r="E8" s="115"/>
      <c r="F8" s="118" t="str">
        <f>IF(【女子入力】!D12="","","（"&amp;【女子入力】!D12&amp;"）")</f>
        <v>（教員外）</v>
      </c>
      <c r="G8" s="118"/>
      <c r="H8" s="119"/>
    </row>
    <row r="9" spans="1:17" ht="19.8" customHeight="1" x14ac:dyDescent="0.2">
      <c r="A9" s="147"/>
      <c r="B9" s="148"/>
      <c r="C9" s="116"/>
      <c r="D9" s="117"/>
      <c r="E9" s="117"/>
      <c r="F9" s="120"/>
      <c r="G9" s="120"/>
      <c r="H9" s="121"/>
    </row>
    <row r="10" spans="1:17" ht="16.2" customHeight="1" x14ac:dyDescent="0.2">
      <c r="A10" s="1"/>
      <c r="B10" s="1"/>
      <c r="C10" s="122" t="s">
        <v>42</v>
      </c>
      <c r="D10" s="122"/>
      <c r="E10" s="122"/>
      <c r="F10" s="122"/>
      <c r="G10" s="122"/>
      <c r="H10" s="122"/>
    </row>
    <row r="11" spans="1:17" ht="27" customHeight="1" x14ac:dyDescent="0.2">
      <c r="A11" s="157" t="s">
        <v>110</v>
      </c>
      <c r="B11" s="157"/>
      <c r="C11" s="157"/>
      <c r="D11" s="157"/>
      <c r="E11" s="157"/>
      <c r="F11" s="157"/>
      <c r="G11" s="158"/>
      <c r="H11" s="158"/>
    </row>
    <row r="12" spans="1:17" ht="30" customHeight="1" x14ac:dyDescent="0.2">
      <c r="A12" s="159" t="s">
        <v>73</v>
      </c>
      <c r="B12" s="159"/>
      <c r="C12" s="159"/>
      <c r="D12" s="159"/>
      <c r="E12" s="159"/>
      <c r="F12" s="159"/>
      <c r="G12" s="160"/>
      <c r="H12" s="160"/>
    </row>
    <row r="13" spans="1:17" ht="36.75" customHeight="1" x14ac:dyDescent="0.2">
      <c r="A13" s="131"/>
      <c r="B13" s="131"/>
      <c r="C13" s="149" t="s">
        <v>4</v>
      </c>
      <c r="D13" s="150"/>
      <c r="E13" s="150"/>
      <c r="F13" s="150"/>
      <c r="G13" s="150"/>
      <c r="H13" s="151"/>
      <c r="K13" s="131"/>
      <c r="L13" s="149" t="s">
        <v>83</v>
      </c>
      <c r="M13" s="150"/>
      <c r="N13" s="150"/>
      <c r="O13" s="150"/>
      <c r="P13" s="150"/>
      <c r="Q13" s="151"/>
    </row>
    <row r="14" spans="1:17" ht="36.75" customHeight="1" x14ac:dyDescent="0.2">
      <c r="A14" s="131"/>
      <c r="B14" s="131"/>
      <c r="C14" s="152" t="s">
        <v>150</v>
      </c>
      <c r="D14" s="153"/>
      <c r="E14" s="2" t="s">
        <v>1</v>
      </c>
      <c r="F14" s="152" t="s">
        <v>151</v>
      </c>
      <c r="G14" s="153"/>
      <c r="H14" s="2" t="s">
        <v>1</v>
      </c>
      <c r="K14" s="131"/>
      <c r="L14" s="152" t="s">
        <v>150</v>
      </c>
      <c r="M14" s="153"/>
      <c r="N14" s="2" t="s">
        <v>1</v>
      </c>
      <c r="O14" s="152" t="s">
        <v>151</v>
      </c>
      <c r="P14" s="153"/>
      <c r="Q14" s="2" t="s">
        <v>1</v>
      </c>
    </row>
    <row r="15" spans="1:17" ht="18" customHeight="1" x14ac:dyDescent="0.2">
      <c r="A15" s="127">
        <v>1</v>
      </c>
      <c r="B15" s="128"/>
      <c r="C15" s="57" t="str">
        <f>IF(VLOOKUP($A15,【女子入力】!$G$12:$Q$15,L15,FALSE)=0,"",VLOOKUP($A15,【女子入力】!$G$12:$Q$15,L15,FALSE))</f>
        <v>うらそえ</v>
      </c>
      <c r="D15" s="58" t="str">
        <f>IF(VLOOKUP($A15,【女子入力】!$G$12:$Q$15,M15,FALSE)=0,"",VLOOKUP($A15,【女子入力】!$G$12:$Q$15,M15,FALSE))</f>
        <v>はなこ</v>
      </c>
      <c r="E15" s="7"/>
      <c r="F15" s="57" t="str">
        <f>IF(VLOOKUP($A15,【女子入力】!$G$12:$Q$15,O15,FALSE)=0,"",VLOOKUP($A15,【女子入力】!$G$12:$Q$15,O15,FALSE))</f>
        <v>なは</v>
      </c>
      <c r="G15" s="58" t="str">
        <f>IF(VLOOKUP($A15,【女子入力】!$G$12:$Q$15,P15,FALSE)=0,"",VLOOKUP($A15,【女子入力】!$G$12:$Q$15,P15,FALSE))</f>
        <v>なつみ</v>
      </c>
      <c r="H15" s="7"/>
      <c r="K15" s="127">
        <v>1</v>
      </c>
      <c r="L15" s="66">
        <v>4</v>
      </c>
      <c r="M15" s="67">
        <v>5</v>
      </c>
      <c r="N15" s="65"/>
      <c r="O15" s="66">
        <v>9</v>
      </c>
      <c r="P15" s="67">
        <v>10</v>
      </c>
      <c r="Q15" s="65"/>
    </row>
    <row r="16" spans="1:17" ht="40.5" customHeight="1" x14ac:dyDescent="0.2">
      <c r="A16" s="129"/>
      <c r="B16" s="130"/>
      <c r="C16" s="99" t="str">
        <f>IF(VLOOKUP($A15,【女子入力】!$G$12:$Q$15,L16,FALSE)=0,"",VLOOKUP($A15,【女子入力】!$G$12:$Q$15,L16,FALSE))</f>
        <v>浦添</v>
      </c>
      <c r="D16" s="59" t="str">
        <f>IF(VLOOKUP($A15,【女子入力】!$G$12:$Q$15,M16,FALSE)=0,"",VLOOKUP($A15,【女子入力】!$G$12:$Q$15,M16,FALSE))</f>
        <v>花子</v>
      </c>
      <c r="E16" s="56">
        <f>IF(VLOOKUP($A15,【女子入力】!$G$12:$Q$15,N16,FALSE)=0,"",VLOOKUP($A15,【女子入力】!$G$12:$Q$15,N16,FALSE))</f>
        <v>3</v>
      </c>
      <c r="F16" s="60" t="str">
        <f>IF(VLOOKUP($A15,【女子入力】!$G$12:$Q$15,O16,FALSE)=0,"",VLOOKUP($A15,【女子入力】!$G$12:$Q$15,O16,FALSE))</f>
        <v>那覇</v>
      </c>
      <c r="G16" s="59" t="str">
        <f>IF(VLOOKUP($A15,【女子入力】!$G$12:$Q$15,P16,FALSE)=0,"",VLOOKUP($A15,【女子入力】!$G$12:$Q$15,P16,FALSE))</f>
        <v>夏海</v>
      </c>
      <c r="H16" s="56">
        <f>IF(VLOOKUP($A15,【女子入力】!$G$12:$Q$15,Q16,FALSE)=0,"",VLOOKUP($A15,【女子入力】!$G$12:$Q$15,Q16,FALSE))</f>
        <v>3</v>
      </c>
      <c r="K16" s="129"/>
      <c r="L16" s="68">
        <v>2</v>
      </c>
      <c r="M16" s="69">
        <v>3</v>
      </c>
      <c r="N16" s="56">
        <v>6</v>
      </c>
      <c r="O16" s="70">
        <v>7</v>
      </c>
      <c r="P16" s="69">
        <v>8</v>
      </c>
      <c r="Q16" s="56">
        <v>11</v>
      </c>
    </row>
    <row r="17" spans="1:17" ht="18" customHeight="1" x14ac:dyDescent="0.2">
      <c r="A17" s="127">
        <v>2</v>
      </c>
      <c r="B17" s="128"/>
      <c r="C17" s="57" t="str">
        <f>IF(VLOOKUP($A17,【女子入力】!$G$12:$Q$15,L17,FALSE)=0,"",VLOOKUP($A17,【女子入力】!$G$12:$Q$15,L17,FALSE))</f>
        <v/>
      </c>
      <c r="D17" s="58" t="str">
        <f>IF(VLOOKUP($A17,【女子入力】!$G$12:$Q$15,M17,FALSE)=0,"",VLOOKUP($A17,【女子入力】!$G$12:$Q$15,M17,FALSE))</f>
        <v/>
      </c>
      <c r="E17" s="7"/>
      <c r="F17" s="57" t="str">
        <f>IF(VLOOKUP($A17,【女子入力】!$G$12:$Q$15,O17,FALSE)=0,"",VLOOKUP($A17,【女子入力】!$G$12:$Q$15,O17,FALSE))</f>
        <v/>
      </c>
      <c r="G17" s="58" t="str">
        <f>IF(VLOOKUP($A17,【女子入力】!$G$12:$Q$15,P17,FALSE)=0,"",VLOOKUP($A17,【女子入力】!$G$12:$Q$15,P17,FALSE))</f>
        <v/>
      </c>
      <c r="H17" s="7"/>
      <c r="K17" s="127">
        <v>2</v>
      </c>
      <c r="L17" s="66">
        <f>L15</f>
        <v>4</v>
      </c>
      <c r="M17" s="67">
        <f>M15</f>
        <v>5</v>
      </c>
      <c r="N17" s="65"/>
      <c r="O17" s="66">
        <f t="shared" ref="O17:P17" si="0">O15</f>
        <v>9</v>
      </c>
      <c r="P17" s="67">
        <f t="shared" si="0"/>
        <v>10</v>
      </c>
      <c r="Q17" s="65"/>
    </row>
    <row r="18" spans="1:17" ht="40.5" customHeight="1" x14ac:dyDescent="0.2">
      <c r="A18" s="129"/>
      <c r="B18" s="130"/>
      <c r="C18" s="99" t="str">
        <f>IF(VLOOKUP($A17,【女子入力】!$G$12:$Q$15,L18,FALSE)=0,"",VLOOKUP($A17,【女子入力】!$G$12:$Q$15,L18,FALSE))</f>
        <v/>
      </c>
      <c r="D18" s="59" t="str">
        <f>IF(VLOOKUP($A17,【女子入力】!$G$12:$Q$15,M18,FALSE)=0,"",VLOOKUP($A17,【女子入力】!$G$12:$Q$15,M18,FALSE))</f>
        <v/>
      </c>
      <c r="E18" s="56" t="str">
        <f>IF(VLOOKUP($A17,【女子入力】!$G$12:$Q$15,N18,FALSE)=0,"",VLOOKUP($A17,【女子入力】!$G$12:$Q$15,N18,FALSE))</f>
        <v/>
      </c>
      <c r="F18" s="60" t="str">
        <f>IF(VLOOKUP($A17,【女子入力】!$G$12:$Q$15,O18,FALSE)=0,"",VLOOKUP($A17,【女子入力】!$G$12:$Q$15,O18,FALSE))</f>
        <v/>
      </c>
      <c r="G18" s="59" t="str">
        <f>IF(VLOOKUP($A17,【女子入力】!$G$12:$Q$15,P18,FALSE)=0,"",VLOOKUP($A17,【女子入力】!$G$12:$Q$15,P18,FALSE))</f>
        <v/>
      </c>
      <c r="H18" s="56" t="str">
        <f>IF(VLOOKUP($A17,【女子入力】!$G$12:$Q$15,Q18,FALSE)=0,"",VLOOKUP($A17,【女子入力】!$G$12:$Q$15,Q18,FALSE))</f>
        <v/>
      </c>
      <c r="K18" s="129"/>
      <c r="L18" s="68">
        <f t="shared" ref="L18:Q19" si="1">L16</f>
        <v>2</v>
      </c>
      <c r="M18" s="69">
        <f t="shared" si="1"/>
        <v>3</v>
      </c>
      <c r="N18" s="56">
        <f t="shared" si="1"/>
        <v>6</v>
      </c>
      <c r="O18" s="70">
        <f t="shared" si="1"/>
        <v>7</v>
      </c>
      <c r="P18" s="69">
        <f t="shared" si="1"/>
        <v>8</v>
      </c>
      <c r="Q18" s="56">
        <f t="shared" si="1"/>
        <v>11</v>
      </c>
    </row>
    <row r="19" spans="1:17" ht="18" customHeight="1" x14ac:dyDescent="0.2">
      <c r="A19" s="127">
        <v>3</v>
      </c>
      <c r="B19" s="128"/>
      <c r="C19" s="57" t="str">
        <f>IF(VLOOKUP($A19,【女子入力】!$G$12:$Q$15,L19,FALSE)=0,"",VLOOKUP($A19,【女子入力】!$G$12:$Q$15,L19,FALSE))</f>
        <v/>
      </c>
      <c r="D19" s="58" t="str">
        <f>IF(VLOOKUP($A19,【女子入力】!$G$12:$Q$15,M19,FALSE)=0,"",VLOOKUP($A19,【女子入力】!$G$12:$Q$15,M19,FALSE))</f>
        <v/>
      </c>
      <c r="E19" s="7"/>
      <c r="F19" s="57" t="str">
        <f>IF(VLOOKUP($A19,【女子入力】!$G$12:$Q$15,O19,FALSE)=0,"",VLOOKUP($A19,【女子入力】!$G$12:$Q$15,O19,FALSE))</f>
        <v/>
      </c>
      <c r="G19" s="58" t="str">
        <f>IF(VLOOKUP($A19,【女子入力】!$G$12:$Q$15,P19,FALSE)=0,"",VLOOKUP($A19,【女子入力】!$G$12:$Q$15,P19,FALSE))</f>
        <v/>
      </c>
      <c r="H19" s="7"/>
      <c r="K19" s="127">
        <v>3</v>
      </c>
      <c r="L19" s="66">
        <f>L17</f>
        <v>4</v>
      </c>
      <c r="M19" s="67">
        <f>M17</f>
        <v>5</v>
      </c>
      <c r="N19" s="65"/>
      <c r="O19" s="66">
        <f t="shared" si="1"/>
        <v>9</v>
      </c>
      <c r="P19" s="67">
        <f t="shared" si="1"/>
        <v>10</v>
      </c>
      <c r="Q19" s="65"/>
    </row>
    <row r="20" spans="1:17" ht="40.5" customHeight="1" x14ac:dyDescent="0.2">
      <c r="A20" s="129"/>
      <c r="B20" s="130"/>
      <c r="C20" s="99" t="str">
        <f>IF(VLOOKUP($A19,【女子入力】!$G$12:$Q$15,L20,FALSE)=0,"",VLOOKUP($A19,【女子入力】!$G$12:$Q$15,L20,FALSE))</f>
        <v/>
      </c>
      <c r="D20" s="59" t="str">
        <f>IF(VLOOKUP($A19,【女子入力】!$G$12:$Q$15,M20,FALSE)=0,"",VLOOKUP($A19,【女子入力】!$G$12:$Q$15,M20,FALSE))</f>
        <v/>
      </c>
      <c r="E20" s="56" t="str">
        <f>IF(VLOOKUP($A19,【女子入力】!$G$12:$Q$15,N20,FALSE)=0,"",VLOOKUP($A19,【女子入力】!$G$12:$Q$15,N20,FALSE))</f>
        <v/>
      </c>
      <c r="F20" s="60" t="str">
        <f>IF(VLOOKUP($A19,【女子入力】!$G$12:$Q$15,O20,FALSE)=0,"",VLOOKUP($A19,【女子入力】!$G$12:$Q$15,O20,FALSE))</f>
        <v/>
      </c>
      <c r="G20" s="59" t="str">
        <f>IF(VLOOKUP($A19,【女子入力】!$G$12:$Q$15,P20,FALSE)=0,"",VLOOKUP($A19,【女子入力】!$G$12:$Q$15,P20,FALSE))</f>
        <v/>
      </c>
      <c r="H20" s="56" t="str">
        <f>IF(VLOOKUP($A19,【女子入力】!$G$12:$Q$15,Q20,FALSE)=0,"",VLOOKUP($A19,【女子入力】!$G$12:$Q$15,Q20,FALSE))</f>
        <v/>
      </c>
      <c r="K20" s="129"/>
      <c r="L20" s="68">
        <f t="shared" ref="L20:Q21" si="2">L18</f>
        <v>2</v>
      </c>
      <c r="M20" s="69">
        <f t="shared" si="2"/>
        <v>3</v>
      </c>
      <c r="N20" s="56">
        <f t="shared" si="2"/>
        <v>6</v>
      </c>
      <c r="O20" s="70">
        <f t="shared" si="2"/>
        <v>7</v>
      </c>
      <c r="P20" s="69">
        <f t="shared" si="2"/>
        <v>8</v>
      </c>
      <c r="Q20" s="56">
        <f t="shared" si="2"/>
        <v>11</v>
      </c>
    </row>
    <row r="21" spans="1:17" ht="18" customHeight="1" x14ac:dyDescent="0.2">
      <c r="A21" s="127">
        <v>4</v>
      </c>
      <c r="B21" s="128"/>
      <c r="C21" s="57" t="str">
        <f>IF(VLOOKUP($A21,【女子入力】!$G$12:$Q$15,L21,FALSE)=0,"",VLOOKUP($A21,【女子入力】!$G$12:$Q$15,L21,FALSE))</f>
        <v/>
      </c>
      <c r="D21" s="58" t="str">
        <f>IF(VLOOKUP($A21,【女子入力】!$G$12:$Q$15,M21,FALSE)=0,"",VLOOKUP($A21,【女子入力】!$G$12:$Q$15,M21,FALSE))</f>
        <v/>
      </c>
      <c r="E21" s="7"/>
      <c r="F21" s="57" t="str">
        <f>IF(VLOOKUP($A21,【女子入力】!$G$12:$Q$15,O21,FALSE)=0,"",VLOOKUP($A21,【女子入力】!$G$12:$Q$15,O21,FALSE))</f>
        <v/>
      </c>
      <c r="G21" s="58" t="str">
        <f>IF(VLOOKUP($A21,【女子入力】!$G$12:$Q$15,P21,FALSE)=0,"",VLOOKUP($A21,【女子入力】!$G$12:$Q$15,P21,FALSE))</f>
        <v/>
      </c>
      <c r="H21" s="7"/>
      <c r="K21" s="127">
        <v>4</v>
      </c>
      <c r="L21" s="66">
        <f>L19</f>
        <v>4</v>
      </c>
      <c r="M21" s="67">
        <f>M19</f>
        <v>5</v>
      </c>
      <c r="N21" s="65"/>
      <c r="O21" s="66">
        <f t="shared" si="2"/>
        <v>9</v>
      </c>
      <c r="P21" s="67">
        <f t="shared" si="2"/>
        <v>10</v>
      </c>
      <c r="Q21" s="65"/>
    </row>
    <row r="22" spans="1:17" ht="40.5" customHeight="1" x14ac:dyDescent="0.2">
      <c r="A22" s="129"/>
      <c r="B22" s="130"/>
      <c r="C22" s="99" t="str">
        <f>IF(VLOOKUP($A21,【女子入力】!$G$12:$Q$15,L22,FALSE)=0,"",VLOOKUP($A21,【女子入力】!$G$12:$Q$15,L22,FALSE))</f>
        <v/>
      </c>
      <c r="D22" s="59" t="str">
        <f>IF(VLOOKUP($A21,【女子入力】!$G$12:$Q$15,M22,FALSE)=0,"",VLOOKUP($A21,【女子入力】!$G$12:$Q$15,M22,FALSE))</f>
        <v/>
      </c>
      <c r="E22" s="56" t="str">
        <f>IF(VLOOKUP($A21,【女子入力】!$G$12:$Q$15,N22,FALSE)=0,"",VLOOKUP($A21,【女子入力】!$G$12:$Q$15,N22,FALSE))</f>
        <v/>
      </c>
      <c r="F22" s="60" t="str">
        <f>IF(VLOOKUP($A21,【女子入力】!$G$12:$Q$15,O22,FALSE)=0,"",VLOOKUP($A21,【女子入力】!$G$12:$Q$15,O22,FALSE))</f>
        <v/>
      </c>
      <c r="G22" s="59" t="str">
        <f>IF(VLOOKUP($A21,【女子入力】!$G$12:$Q$15,P22,FALSE)=0,"",VLOOKUP($A21,【女子入力】!$G$12:$Q$15,P22,FALSE))</f>
        <v/>
      </c>
      <c r="H22" s="56" t="str">
        <f>IF(VLOOKUP($A21,【女子入力】!$G$12:$Q$15,Q22,FALSE)=0,"",VLOOKUP($A21,【女子入力】!$G$12:$Q$15,Q22,FALSE))</f>
        <v/>
      </c>
      <c r="K22" s="129"/>
      <c r="L22" s="68">
        <f t="shared" ref="L22:Q22" si="3">L20</f>
        <v>2</v>
      </c>
      <c r="M22" s="69">
        <f t="shared" si="3"/>
        <v>3</v>
      </c>
      <c r="N22" s="56">
        <f t="shared" si="3"/>
        <v>6</v>
      </c>
      <c r="O22" s="68">
        <f t="shared" si="3"/>
        <v>7</v>
      </c>
      <c r="P22" s="69">
        <f t="shared" si="3"/>
        <v>8</v>
      </c>
      <c r="Q22" s="56">
        <f t="shared" si="3"/>
        <v>11</v>
      </c>
    </row>
    <row r="23" spans="1:17" ht="19.5" customHeight="1" x14ac:dyDescent="0.2">
      <c r="A23" s="3"/>
      <c r="B23" s="4"/>
      <c r="C23" s="4"/>
      <c r="D23" s="36"/>
      <c r="E23" s="6"/>
      <c r="F23" s="6"/>
      <c r="G23" s="36"/>
      <c r="H23" s="6"/>
      <c r="K23" s="3"/>
      <c r="L23" s="4"/>
      <c r="M23" s="36"/>
      <c r="N23" s="6"/>
      <c r="O23" s="6"/>
      <c r="P23" s="36"/>
      <c r="Q23" s="6"/>
    </row>
    <row r="24" spans="1:17" ht="16.5" customHeight="1" x14ac:dyDescent="0.2">
      <c r="A24" s="126" t="s">
        <v>7</v>
      </c>
      <c r="B24" s="126"/>
      <c r="C24" s="126"/>
      <c r="D24" s="126"/>
      <c r="E24" s="126"/>
      <c r="F24" s="126"/>
      <c r="G24" s="126"/>
      <c r="H24" s="126"/>
    </row>
    <row r="25" spans="1:17" ht="30.75" customHeight="1" x14ac:dyDescent="0.2">
      <c r="A25" s="133">
        <f ca="1">【女子入力】!C6</f>
        <v>44682</v>
      </c>
      <c r="B25" s="133"/>
      <c r="C25" s="133"/>
      <c r="D25" s="134" t="s">
        <v>0</v>
      </c>
      <c r="E25" s="134"/>
      <c r="F25" s="125" t="str">
        <f>【女子入力】!C4&amp;"中学校"</f>
        <v>○○中学校</v>
      </c>
      <c r="G25" s="125"/>
      <c r="H25" s="54"/>
    </row>
    <row r="26" spans="1:17" ht="13.5" customHeight="1" x14ac:dyDescent="0.2">
      <c r="D26" s="134"/>
      <c r="E26" s="134"/>
      <c r="F26" s="123"/>
      <c r="G26" s="123"/>
      <c r="H26" s="54"/>
    </row>
    <row r="27" spans="1:17" ht="13.5" customHeight="1" x14ac:dyDescent="0.2">
      <c r="E27" s="55"/>
      <c r="F27" s="54"/>
      <c r="G27" s="54"/>
      <c r="H27" s="54"/>
    </row>
    <row r="28" spans="1:17" ht="30" customHeight="1" x14ac:dyDescent="0.3">
      <c r="D28" s="124" t="s">
        <v>80</v>
      </c>
      <c r="E28" s="124"/>
      <c r="F28" s="123" t="str">
        <f>【女子入力】!C5</f>
        <v>○○　○○</v>
      </c>
      <c r="G28" s="123"/>
      <c r="H28" s="37" t="s">
        <v>75</v>
      </c>
    </row>
    <row r="29" spans="1:17" ht="13.5" customHeight="1" x14ac:dyDescent="0.2">
      <c r="E29" s="64"/>
    </row>
    <row r="30" spans="1:17" ht="30" customHeight="1" x14ac:dyDescent="0.2"/>
  </sheetData>
  <sheetProtection sheet="1" objects="1" scenarios="1"/>
  <mergeCells count="38">
    <mergeCell ref="A24:H24"/>
    <mergeCell ref="A25:C25"/>
    <mergeCell ref="D25:E26"/>
    <mergeCell ref="F25:G26"/>
    <mergeCell ref="D28:E28"/>
    <mergeCell ref="F28:G28"/>
    <mergeCell ref="A17:B18"/>
    <mergeCell ref="K17:K18"/>
    <mergeCell ref="A19:B20"/>
    <mergeCell ref="K19:K20"/>
    <mergeCell ref="A21:B22"/>
    <mergeCell ref="K21:K22"/>
    <mergeCell ref="C10:H10"/>
    <mergeCell ref="L13:Q13"/>
    <mergeCell ref="C14:D14"/>
    <mergeCell ref="F14:G14"/>
    <mergeCell ref="L14:M14"/>
    <mergeCell ref="O14:P14"/>
    <mergeCell ref="A15:B16"/>
    <mergeCell ref="K15:K16"/>
    <mergeCell ref="A11:H11"/>
    <mergeCell ref="A12:H12"/>
    <mergeCell ref="A13:B14"/>
    <mergeCell ref="C13:H13"/>
    <mergeCell ref="K13:K14"/>
    <mergeCell ref="A6:B7"/>
    <mergeCell ref="C6:E7"/>
    <mergeCell ref="F6:H7"/>
    <mergeCell ref="A8:B9"/>
    <mergeCell ref="C8:E9"/>
    <mergeCell ref="F8:H9"/>
    <mergeCell ref="A2:H2"/>
    <mergeCell ref="A3:H3"/>
    <mergeCell ref="A4:B5"/>
    <mergeCell ref="C4:C5"/>
    <mergeCell ref="D4:E5"/>
    <mergeCell ref="F4:H4"/>
    <mergeCell ref="F5:H5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20"/>
  <sheetViews>
    <sheetView showGridLines="0" view="pageBreakPreview" zoomScale="70" zoomScaleNormal="50" zoomScaleSheetLayoutView="70" workbookViewId="0">
      <selection activeCell="C10" sqref="C10:H10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32" t="str">
        <f>"【"&amp;【女子入力】!C$2&amp;" 】"</f>
        <v>【　　　第６３回那覇地区中学校夏季ソフトテニス競技大会　　　 】</v>
      </c>
      <c r="B2" s="132"/>
      <c r="C2" s="132"/>
      <c r="D2" s="132"/>
      <c r="E2" s="132"/>
      <c r="F2" s="132"/>
      <c r="G2" s="132"/>
      <c r="H2" s="132"/>
    </row>
    <row r="3" spans="1:17" ht="26.4" customHeight="1" x14ac:dyDescent="0.2">
      <c r="A3" s="135" t="s">
        <v>85</v>
      </c>
      <c r="B3" s="136"/>
      <c r="C3" s="136"/>
      <c r="D3" s="136"/>
      <c r="E3" s="136"/>
      <c r="F3" s="136"/>
      <c r="G3" s="136"/>
      <c r="H3" s="136"/>
    </row>
    <row r="4" spans="1:17" ht="20.25" customHeight="1" x14ac:dyDescent="0.2">
      <c r="A4" s="161" t="s">
        <v>0</v>
      </c>
      <c r="B4" s="161"/>
      <c r="C4" s="162" t="str">
        <f>【女子入力】!C$4</f>
        <v>○○</v>
      </c>
      <c r="D4" s="164" t="s">
        <v>11</v>
      </c>
      <c r="E4" s="165"/>
      <c r="F4" s="154" t="str">
        <f>"電話番号→　"&amp;【女子入力】!E$4</f>
        <v>電話番号→　098-123-4567</v>
      </c>
      <c r="G4" s="155"/>
      <c r="H4" s="156"/>
    </row>
    <row r="5" spans="1:17" ht="20.25" customHeight="1" x14ac:dyDescent="0.2">
      <c r="A5" s="161"/>
      <c r="B5" s="161"/>
      <c r="C5" s="163"/>
      <c r="D5" s="166"/>
      <c r="E5" s="167"/>
      <c r="F5" s="154" t="str">
        <f>"ＦＡＸ番号→　"&amp;【女子入力】!E$5</f>
        <v>ＦＡＸ番号→　098-123-6789</v>
      </c>
      <c r="G5" s="155"/>
      <c r="H5" s="156"/>
    </row>
    <row r="6" spans="1:17" ht="20.25" customHeight="1" x14ac:dyDescent="0.2">
      <c r="A6" s="161" t="s">
        <v>2</v>
      </c>
      <c r="B6" s="161"/>
      <c r="C6" s="114" t="str">
        <f>【女子入力】!C$11</f>
        <v>○○○　○○</v>
      </c>
      <c r="D6" s="115"/>
      <c r="E6" s="137"/>
      <c r="F6" s="139" t="str">
        <f>"携帯番号→　"&amp;【女子入力】!E$11</f>
        <v>携帯番号→　090-8765-4321</v>
      </c>
      <c r="G6" s="140"/>
      <c r="H6" s="141"/>
    </row>
    <row r="7" spans="1:17" ht="20.25" customHeight="1" x14ac:dyDescent="0.2">
      <c r="A7" s="161"/>
      <c r="B7" s="161"/>
      <c r="C7" s="116"/>
      <c r="D7" s="117"/>
      <c r="E7" s="138"/>
      <c r="F7" s="142"/>
      <c r="G7" s="143"/>
      <c r="H7" s="144"/>
    </row>
    <row r="8" spans="1:17" ht="18.600000000000001" customHeight="1" x14ac:dyDescent="0.2">
      <c r="A8" s="145" t="s">
        <v>3</v>
      </c>
      <c r="B8" s="146"/>
      <c r="C8" s="114" t="str">
        <f>IF(【女子入力】!C$12="","",【女子入力】!C$12)</f>
        <v>○○　○○○</v>
      </c>
      <c r="D8" s="115"/>
      <c r="E8" s="115"/>
      <c r="F8" s="118" t="str">
        <f>IF(【女子入力】!D$12="","","（"&amp;【女子入力】!D$12&amp;"）")</f>
        <v>（教員外）</v>
      </c>
      <c r="G8" s="118"/>
      <c r="H8" s="119"/>
    </row>
    <row r="9" spans="1:17" ht="18.600000000000001" customHeight="1" x14ac:dyDescent="0.2">
      <c r="A9" s="147"/>
      <c r="B9" s="148"/>
      <c r="C9" s="116"/>
      <c r="D9" s="117"/>
      <c r="E9" s="117"/>
      <c r="F9" s="120"/>
      <c r="G9" s="120"/>
      <c r="H9" s="121"/>
    </row>
    <row r="10" spans="1:17" ht="14.4" customHeight="1" x14ac:dyDescent="0.2">
      <c r="A10" s="1"/>
      <c r="B10" s="1"/>
      <c r="C10" s="122" t="s">
        <v>42</v>
      </c>
      <c r="D10" s="122"/>
      <c r="E10" s="122"/>
      <c r="F10" s="122"/>
      <c r="G10" s="122"/>
      <c r="H10" s="122"/>
    </row>
    <row r="11" spans="1:17" ht="20.399999999999999" customHeight="1" x14ac:dyDescent="0.2">
      <c r="A11" s="157" t="s">
        <v>111</v>
      </c>
      <c r="B11" s="157"/>
      <c r="C11" s="157"/>
      <c r="D11" s="157"/>
      <c r="E11" s="157"/>
      <c r="F11" s="157"/>
      <c r="G11" s="158"/>
      <c r="H11" s="158"/>
    </row>
    <row r="12" spans="1:17" s="72" customFormat="1" ht="15" customHeight="1" x14ac:dyDescent="0.2">
      <c r="A12" s="172"/>
      <c r="B12" s="172"/>
      <c r="C12" s="169" t="s">
        <v>4</v>
      </c>
      <c r="D12" s="170"/>
      <c r="E12" s="170"/>
      <c r="F12" s="170"/>
      <c r="G12" s="170"/>
      <c r="H12" s="171"/>
      <c r="K12" s="172"/>
      <c r="L12" s="169" t="s">
        <v>83</v>
      </c>
      <c r="M12" s="170"/>
      <c r="N12" s="170"/>
      <c r="O12" s="170"/>
      <c r="P12" s="170"/>
      <c r="Q12" s="171"/>
    </row>
    <row r="13" spans="1:17" s="72" customFormat="1" ht="15" customHeight="1" x14ac:dyDescent="0.2">
      <c r="A13" s="172"/>
      <c r="B13" s="172"/>
      <c r="C13" s="169" t="s">
        <v>150</v>
      </c>
      <c r="D13" s="171"/>
      <c r="E13" s="73" t="s">
        <v>1</v>
      </c>
      <c r="F13" s="169" t="s">
        <v>151</v>
      </c>
      <c r="G13" s="171"/>
      <c r="H13" s="73" t="s">
        <v>1</v>
      </c>
      <c r="K13" s="172"/>
      <c r="L13" s="169" t="s">
        <v>150</v>
      </c>
      <c r="M13" s="171"/>
      <c r="N13" s="73" t="s">
        <v>1</v>
      </c>
      <c r="O13" s="169" t="s">
        <v>151</v>
      </c>
      <c r="P13" s="171"/>
      <c r="Q13" s="73" t="s">
        <v>1</v>
      </c>
    </row>
    <row r="14" spans="1:17" ht="12" customHeight="1" x14ac:dyDescent="0.2">
      <c r="A14" s="177" t="s">
        <v>163</v>
      </c>
      <c r="B14" s="127">
        <v>1</v>
      </c>
      <c r="C14" s="57" t="str">
        <f>IF(VLOOKUP($B14,【女子入力】!$G$20:$Q$49,L14,FALSE)=0,"",VLOOKUP($B14,【女子入力】!$G$20:$Q$49,L14,FALSE))</f>
        <v>うらそえ</v>
      </c>
      <c r="D14" s="58" t="str">
        <f>IF(VLOOKUP($B14,【女子入力】!$G$20:$Q$49,M14,FALSE)=0,"",VLOOKUP($B14,【女子入力】!$G$20:$Q$49,M14,FALSE))</f>
        <v>はなこ</v>
      </c>
      <c r="E14" s="7"/>
      <c r="F14" s="57" t="str">
        <f>IF(VLOOKUP($B14,【女子入力】!$G$20:$Q$49,O14,FALSE)=0,"",VLOOKUP($B14,【女子入力】!$G$20:$Q$49,O14,FALSE))</f>
        <v>なは</v>
      </c>
      <c r="G14" s="58" t="str">
        <f>IF(VLOOKUP($B14,【女子入力】!$G$20:$Q$49,P14,FALSE)=0,"",VLOOKUP($B14,【女子入力】!$G$20:$Q$49,P14,FALSE))</f>
        <v>なつみ</v>
      </c>
      <c r="H14" s="7"/>
      <c r="K14" s="127">
        <v>1</v>
      </c>
      <c r="L14" s="66">
        <v>4</v>
      </c>
      <c r="M14" s="67">
        <v>5</v>
      </c>
      <c r="N14" s="65"/>
      <c r="O14" s="66">
        <v>9</v>
      </c>
      <c r="P14" s="67">
        <v>10</v>
      </c>
      <c r="Q14" s="65"/>
    </row>
    <row r="15" spans="1:17" s="78" customFormat="1" ht="24" customHeight="1" x14ac:dyDescent="0.2">
      <c r="A15" s="178"/>
      <c r="B15" s="168"/>
      <c r="C15" s="74" t="str">
        <f>IF(VLOOKUP($B14,【女子入力】!$G$20:$Q$49,L15,FALSE)=0,"",VLOOKUP($B14,【女子入力】!$G$20:$Q$49,L15,FALSE))</f>
        <v>浦添</v>
      </c>
      <c r="D15" s="75" t="str">
        <f>IF(VLOOKUP($B14,【女子入力】!$G$20:$Q$49,M15,FALSE)=0,"",VLOOKUP($B14,【女子入力】!$G$20:$Q$49,M15,FALSE))</f>
        <v>花子</v>
      </c>
      <c r="E15" s="76">
        <f>IF(VLOOKUP($B14,【女子入力】!$G$20:$Q$49,N15,FALSE)=0,"",VLOOKUP($B14,【女子入力】!$G$20:$Q$49,N15,FALSE))</f>
        <v>3</v>
      </c>
      <c r="F15" s="77" t="str">
        <f>IF(VLOOKUP($B14,【女子入力】!$G$20:$Q$49,O15,FALSE)=0,"",VLOOKUP($B14,【女子入力】!$G$20:$Q$49,O15,FALSE))</f>
        <v>那覇</v>
      </c>
      <c r="G15" s="75" t="str">
        <f>IF(VLOOKUP($B14,【女子入力】!$G$20:$Q$49,P15,FALSE)=0,"",VLOOKUP($B14,【女子入力】!$G$20:$Q$49,P15,FALSE))</f>
        <v>夏海</v>
      </c>
      <c r="H15" s="76">
        <f>IF(VLOOKUP($B14,【女子入力】!$G$20:$Q$49,Q15,FALSE)=0,"",VLOOKUP($B14,【女子入力】!$G$20:$Q$49,Q15,FALSE))</f>
        <v>3</v>
      </c>
      <c r="K15" s="168"/>
      <c r="L15" s="79">
        <v>2</v>
      </c>
      <c r="M15" s="80">
        <v>3</v>
      </c>
      <c r="N15" s="76">
        <v>6</v>
      </c>
      <c r="O15" s="81">
        <v>7</v>
      </c>
      <c r="P15" s="80">
        <v>8</v>
      </c>
      <c r="Q15" s="76">
        <v>11</v>
      </c>
    </row>
    <row r="16" spans="1:17" ht="12" customHeight="1" x14ac:dyDescent="0.2">
      <c r="A16" s="178"/>
      <c r="B16" s="127">
        <v>2</v>
      </c>
      <c r="C16" s="57" t="str">
        <f>IF(VLOOKUP($B16,【女子入力】!$G$20:$Q$49,L16,FALSE)=0,"",VLOOKUP($B16,【女子入力】!$G$20:$Q$49,L16,FALSE))</f>
        <v/>
      </c>
      <c r="D16" s="58" t="str">
        <f>IF(VLOOKUP($B16,【女子入力】!$G$20:$Q$49,M16,FALSE)=0,"",VLOOKUP($B16,【女子入力】!$G$20:$Q$49,M16,FALSE))</f>
        <v/>
      </c>
      <c r="E16" s="7"/>
      <c r="F16" s="57" t="str">
        <f>IF(VLOOKUP($B16,【女子入力】!$G$20:$Q$49,O16,FALSE)=0,"",VLOOKUP($B16,【女子入力】!$G$20:$Q$49,O16,FALSE))</f>
        <v/>
      </c>
      <c r="G16" s="58" t="str">
        <f>IF(VLOOKUP($B16,【女子入力】!$G$20:$Q$49,P16,FALSE)=0,"",VLOOKUP($B16,【女子入力】!$G$20:$Q$49,P16,FALSE))</f>
        <v/>
      </c>
      <c r="H16" s="7"/>
      <c r="K16" s="127">
        <v>2</v>
      </c>
      <c r="L16" s="66">
        <f>L14</f>
        <v>4</v>
      </c>
      <c r="M16" s="67">
        <f>M14</f>
        <v>5</v>
      </c>
      <c r="N16" s="65"/>
      <c r="O16" s="66">
        <f t="shared" ref="O16:P16" si="0">O14</f>
        <v>9</v>
      </c>
      <c r="P16" s="67">
        <f t="shared" si="0"/>
        <v>10</v>
      </c>
      <c r="Q16" s="65"/>
    </row>
    <row r="17" spans="1:17" s="78" customFormat="1" ht="24" customHeight="1" x14ac:dyDescent="0.2">
      <c r="A17" s="178"/>
      <c r="B17" s="168"/>
      <c r="C17" s="74" t="str">
        <f>IF(VLOOKUP($B16,【女子入力】!$G$20:$Q$49,L17,FALSE)=0,"",VLOOKUP($B16,【女子入力】!$G$20:$Q$49,L17,FALSE))</f>
        <v/>
      </c>
      <c r="D17" s="75" t="str">
        <f>IF(VLOOKUP($B16,【女子入力】!$G$20:$Q$49,M17,FALSE)=0,"",VLOOKUP($B16,【女子入力】!$G$20:$Q$49,M17,FALSE))</f>
        <v/>
      </c>
      <c r="E17" s="76" t="str">
        <f>IF(VLOOKUP($B16,【女子入力】!$G$20:$Q$49,N17,FALSE)=0,"",VLOOKUP($B16,【女子入力】!$G$20:$Q$49,N17,FALSE))</f>
        <v/>
      </c>
      <c r="F17" s="77" t="str">
        <f>IF(VLOOKUP($B16,【女子入力】!$G$20:$Q$49,O17,FALSE)=0,"",VLOOKUP($B16,【女子入力】!$G$20:$Q$49,O17,FALSE))</f>
        <v/>
      </c>
      <c r="G17" s="75" t="str">
        <f>IF(VLOOKUP($B16,【女子入力】!$G$20:$Q$49,P17,FALSE)=0,"",VLOOKUP($B16,【女子入力】!$G$20:$Q$49,P17,FALSE))</f>
        <v/>
      </c>
      <c r="H17" s="76" t="str">
        <f>IF(VLOOKUP($B16,【女子入力】!$G$20:$Q$49,Q17,FALSE)=0,"",VLOOKUP($B16,【女子入力】!$G$20:$Q$49,Q17,FALSE))</f>
        <v/>
      </c>
      <c r="K17" s="168"/>
      <c r="L17" s="79">
        <f t="shared" ref="L17:Q18" si="1">L15</f>
        <v>2</v>
      </c>
      <c r="M17" s="80">
        <f t="shared" si="1"/>
        <v>3</v>
      </c>
      <c r="N17" s="76">
        <f t="shared" si="1"/>
        <v>6</v>
      </c>
      <c r="O17" s="81">
        <f t="shared" si="1"/>
        <v>7</v>
      </c>
      <c r="P17" s="80">
        <f t="shared" si="1"/>
        <v>8</v>
      </c>
      <c r="Q17" s="76">
        <f t="shared" si="1"/>
        <v>11</v>
      </c>
    </row>
    <row r="18" spans="1:17" ht="12" customHeight="1" x14ac:dyDescent="0.2">
      <c r="A18" s="178"/>
      <c r="B18" s="127">
        <v>3</v>
      </c>
      <c r="C18" s="57" t="str">
        <f>IF(VLOOKUP($B18,【女子入力】!$G$20:$Q$49,L18,FALSE)=0,"",VLOOKUP($B18,【女子入力】!$G$20:$Q$49,L18,FALSE))</f>
        <v/>
      </c>
      <c r="D18" s="58" t="str">
        <f>IF(VLOOKUP($B18,【女子入力】!$G$20:$Q$49,M18,FALSE)=0,"",VLOOKUP($B18,【女子入力】!$G$20:$Q$49,M18,FALSE))</f>
        <v/>
      </c>
      <c r="E18" s="7"/>
      <c r="F18" s="57" t="str">
        <f>IF(VLOOKUP($B18,【女子入力】!$G$20:$Q$49,O18,FALSE)=0,"",VLOOKUP($B18,【女子入力】!$G$20:$Q$49,O18,FALSE))</f>
        <v/>
      </c>
      <c r="G18" s="58" t="str">
        <f>IF(VLOOKUP($B18,【女子入力】!$G$20:$Q$49,P18,FALSE)=0,"",VLOOKUP($B18,【女子入力】!$G$20:$Q$49,P18,FALSE))</f>
        <v/>
      </c>
      <c r="H18" s="7"/>
      <c r="K18" s="127">
        <v>3</v>
      </c>
      <c r="L18" s="66">
        <f>L16</f>
        <v>4</v>
      </c>
      <c r="M18" s="67">
        <f>M16</f>
        <v>5</v>
      </c>
      <c r="N18" s="65"/>
      <c r="O18" s="66">
        <f t="shared" si="1"/>
        <v>9</v>
      </c>
      <c r="P18" s="67">
        <f t="shared" si="1"/>
        <v>10</v>
      </c>
      <c r="Q18" s="65"/>
    </row>
    <row r="19" spans="1:17" s="78" customFormat="1" ht="24" customHeight="1" x14ac:dyDescent="0.2">
      <c r="A19" s="178"/>
      <c r="B19" s="168"/>
      <c r="C19" s="74" t="str">
        <f>IF(VLOOKUP($B18,【女子入力】!$G$20:$Q$49,L19,FALSE)=0,"",VLOOKUP($B18,【女子入力】!$G$20:$Q$49,L19,FALSE))</f>
        <v/>
      </c>
      <c r="D19" s="75" t="str">
        <f>IF(VLOOKUP($B18,【女子入力】!$G$20:$Q$49,M19,FALSE)=0,"",VLOOKUP($B18,【女子入力】!$G$20:$Q$49,M19,FALSE))</f>
        <v/>
      </c>
      <c r="E19" s="76" t="str">
        <f>IF(VLOOKUP($B18,【女子入力】!$G$20:$Q$49,N19,FALSE)=0,"",VLOOKUP($B18,【女子入力】!$G$20:$Q$49,N19,FALSE))</f>
        <v/>
      </c>
      <c r="F19" s="77" t="str">
        <f>IF(VLOOKUP($B18,【女子入力】!$G$20:$Q$49,O19,FALSE)=0,"",VLOOKUP($B18,【女子入力】!$G$20:$Q$49,O19,FALSE))</f>
        <v/>
      </c>
      <c r="G19" s="75" t="str">
        <f>IF(VLOOKUP($B18,【女子入力】!$G$20:$Q$49,P19,FALSE)=0,"",VLOOKUP($B18,【女子入力】!$G$20:$Q$49,P19,FALSE))</f>
        <v/>
      </c>
      <c r="H19" s="76" t="str">
        <f>IF(VLOOKUP($B18,【女子入力】!$G$20:$Q$49,Q19,FALSE)=0,"",VLOOKUP($B18,【女子入力】!$G$20:$Q$49,Q19,FALSE))</f>
        <v/>
      </c>
      <c r="K19" s="168"/>
      <c r="L19" s="79">
        <f t="shared" ref="L19:Q20" si="2">L17</f>
        <v>2</v>
      </c>
      <c r="M19" s="80">
        <f t="shared" si="2"/>
        <v>3</v>
      </c>
      <c r="N19" s="76">
        <f t="shared" si="2"/>
        <v>6</v>
      </c>
      <c r="O19" s="81">
        <f t="shared" si="2"/>
        <v>7</v>
      </c>
      <c r="P19" s="80">
        <f t="shared" si="2"/>
        <v>8</v>
      </c>
      <c r="Q19" s="76">
        <f t="shared" si="2"/>
        <v>11</v>
      </c>
    </row>
    <row r="20" spans="1:17" ht="12" customHeight="1" x14ac:dyDescent="0.2">
      <c r="A20" s="178"/>
      <c r="B20" s="127">
        <v>4</v>
      </c>
      <c r="C20" s="57" t="str">
        <f>IF(VLOOKUP($B20,【女子入力】!$G$20:$Q$49,L20,FALSE)=0,"",VLOOKUP($B20,【女子入力】!$G$20:$Q$49,L20,FALSE))</f>
        <v/>
      </c>
      <c r="D20" s="58" t="str">
        <f>IF(VLOOKUP($B20,【女子入力】!$G$20:$Q$49,M20,FALSE)=0,"",VLOOKUP($B20,【女子入力】!$G$20:$Q$49,M20,FALSE))</f>
        <v/>
      </c>
      <c r="E20" s="7"/>
      <c r="F20" s="57" t="str">
        <f>IF(VLOOKUP($B20,【女子入力】!$G$20:$Q$49,O20,FALSE)=0,"",VLOOKUP($B20,【女子入力】!$G$20:$Q$49,O20,FALSE))</f>
        <v/>
      </c>
      <c r="G20" s="58" t="str">
        <f>IF(VLOOKUP($B20,【女子入力】!$G$20:$Q$49,P20,FALSE)=0,"",VLOOKUP($B20,【女子入力】!$G$20:$Q$49,P20,FALSE))</f>
        <v/>
      </c>
      <c r="H20" s="7"/>
      <c r="K20" s="127">
        <v>4</v>
      </c>
      <c r="L20" s="66">
        <f>L18</f>
        <v>4</v>
      </c>
      <c r="M20" s="67">
        <f>M18</f>
        <v>5</v>
      </c>
      <c r="N20" s="65"/>
      <c r="O20" s="66">
        <f t="shared" si="2"/>
        <v>9</v>
      </c>
      <c r="P20" s="67">
        <f t="shared" si="2"/>
        <v>10</v>
      </c>
      <c r="Q20" s="65"/>
    </row>
    <row r="21" spans="1:17" s="78" customFormat="1" ht="24" customHeight="1" x14ac:dyDescent="0.2">
      <c r="A21" s="178"/>
      <c r="B21" s="168"/>
      <c r="C21" s="74" t="str">
        <f>IF(VLOOKUP($B20,【女子入力】!$G$20:$Q$49,L21,FALSE)=0,"",VLOOKUP($B20,【女子入力】!$G$20:$Q$49,L21,FALSE))</f>
        <v/>
      </c>
      <c r="D21" s="75" t="str">
        <f>IF(VLOOKUP($B20,【女子入力】!$G$20:$Q$49,M21,FALSE)=0,"",VLOOKUP($B20,【女子入力】!$G$20:$Q$49,M21,FALSE))</f>
        <v/>
      </c>
      <c r="E21" s="76" t="str">
        <f>IF(VLOOKUP($B20,【女子入力】!$G$20:$Q$49,N21,FALSE)=0,"",VLOOKUP($B20,【女子入力】!$G$20:$Q$49,N21,FALSE))</f>
        <v/>
      </c>
      <c r="F21" s="77" t="str">
        <f>IF(VLOOKUP($B20,【女子入力】!$G$20:$Q$49,O21,FALSE)=0,"",VLOOKUP($B20,【女子入力】!$G$20:$Q$49,O21,FALSE))</f>
        <v/>
      </c>
      <c r="G21" s="75" t="str">
        <f>IF(VLOOKUP($B20,【女子入力】!$G$20:$Q$49,P21,FALSE)=0,"",VLOOKUP($B20,【女子入力】!$G$20:$Q$49,P21,FALSE))</f>
        <v/>
      </c>
      <c r="H21" s="76" t="str">
        <f>IF(VLOOKUP($B20,【女子入力】!$G$20:$Q$49,Q21,FALSE)=0,"",VLOOKUP($B20,【女子入力】!$G$20:$Q$49,Q21,FALSE))</f>
        <v/>
      </c>
      <c r="K21" s="168"/>
      <c r="L21" s="79">
        <f t="shared" ref="L21:Q22" si="3">L19</f>
        <v>2</v>
      </c>
      <c r="M21" s="80">
        <f t="shared" si="3"/>
        <v>3</v>
      </c>
      <c r="N21" s="76">
        <f t="shared" si="3"/>
        <v>6</v>
      </c>
      <c r="O21" s="81">
        <f t="shared" si="3"/>
        <v>7</v>
      </c>
      <c r="P21" s="80">
        <f t="shared" si="3"/>
        <v>8</v>
      </c>
      <c r="Q21" s="76">
        <f t="shared" si="3"/>
        <v>11</v>
      </c>
    </row>
    <row r="22" spans="1:17" ht="12" customHeight="1" x14ac:dyDescent="0.2">
      <c r="A22" s="178"/>
      <c r="B22" s="127">
        <v>5</v>
      </c>
      <c r="C22" s="57" t="str">
        <f>IF(VLOOKUP($B22,【女子入力】!$G$20:$Q$49,L22,FALSE)=0,"",VLOOKUP($B22,【女子入力】!$G$20:$Q$49,L22,FALSE))</f>
        <v/>
      </c>
      <c r="D22" s="58" t="str">
        <f>IF(VLOOKUP($B22,【女子入力】!$G$20:$Q$49,M22,FALSE)=0,"",VLOOKUP($B22,【女子入力】!$G$20:$Q$49,M22,FALSE))</f>
        <v/>
      </c>
      <c r="E22" s="7"/>
      <c r="F22" s="57" t="str">
        <f>IF(VLOOKUP($B22,【女子入力】!$G$20:$Q$49,O22,FALSE)=0,"",VLOOKUP($B22,【女子入力】!$G$20:$Q$49,O22,FALSE))</f>
        <v/>
      </c>
      <c r="G22" s="58" t="str">
        <f>IF(VLOOKUP($B22,【女子入力】!$G$20:$Q$49,P22,FALSE)=0,"",VLOOKUP($B22,【女子入力】!$G$20:$Q$49,P22,FALSE))</f>
        <v/>
      </c>
      <c r="H22" s="7"/>
      <c r="K22" s="127">
        <v>5</v>
      </c>
      <c r="L22" s="66">
        <f>L20</f>
        <v>4</v>
      </c>
      <c r="M22" s="67">
        <f>M20</f>
        <v>5</v>
      </c>
      <c r="N22" s="65"/>
      <c r="O22" s="66">
        <f t="shared" si="3"/>
        <v>9</v>
      </c>
      <c r="P22" s="67">
        <f t="shared" si="3"/>
        <v>10</v>
      </c>
      <c r="Q22" s="65"/>
    </row>
    <row r="23" spans="1:17" s="78" customFormat="1" ht="24" customHeight="1" x14ac:dyDescent="0.2">
      <c r="A23" s="178"/>
      <c r="B23" s="168"/>
      <c r="C23" s="74" t="str">
        <f>IF(VLOOKUP($B22,【女子入力】!$G$20:$Q$49,L23,FALSE)=0,"",VLOOKUP($B22,【女子入力】!$G$20:$Q$49,L23,FALSE))</f>
        <v/>
      </c>
      <c r="D23" s="75" t="str">
        <f>IF(VLOOKUP($B22,【女子入力】!$G$20:$Q$49,M23,FALSE)=0,"",VLOOKUP($B22,【女子入力】!$G$20:$Q$49,M23,FALSE))</f>
        <v/>
      </c>
      <c r="E23" s="76" t="str">
        <f>IF(VLOOKUP($B22,【女子入力】!$G$20:$Q$49,N23,FALSE)=0,"",VLOOKUP($B22,【女子入力】!$G$20:$Q$49,N23,FALSE))</f>
        <v/>
      </c>
      <c r="F23" s="77" t="str">
        <f>IF(VLOOKUP($B22,【女子入力】!$G$20:$Q$49,O23,FALSE)=0,"",VLOOKUP($B22,【女子入力】!$G$20:$Q$49,O23,FALSE))</f>
        <v/>
      </c>
      <c r="G23" s="75" t="str">
        <f>IF(VLOOKUP($B22,【女子入力】!$G$20:$Q$49,P23,FALSE)=0,"",VLOOKUP($B22,【女子入力】!$G$20:$Q$49,P23,FALSE))</f>
        <v/>
      </c>
      <c r="H23" s="76" t="str">
        <f>IF(VLOOKUP($B22,【女子入力】!$G$20:$Q$49,Q23,FALSE)=0,"",VLOOKUP($B22,【女子入力】!$G$20:$Q$49,Q23,FALSE))</f>
        <v/>
      </c>
      <c r="K23" s="168"/>
      <c r="L23" s="79">
        <f t="shared" ref="L23:Q24" si="4">L21</f>
        <v>2</v>
      </c>
      <c r="M23" s="80">
        <f t="shared" si="4"/>
        <v>3</v>
      </c>
      <c r="N23" s="76">
        <f t="shared" si="4"/>
        <v>6</v>
      </c>
      <c r="O23" s="81">
        <f t="shared" si="4"/>
        <v>7</v>
      </c>
      <c r="P23" s="80">
        <f t="shared" si="4"/>
        <v>8</v>
      </c>
      <c r="Q23" s="76">
        <f t="shared" si="4"/>
        <v>11</v>
      </c>
    </row>
    <row r="24" spans="1:17" ht="12" customHeight="1" x14ac:dyDescent="0.2">
      <c r="A24" s="178"/>
      <c r="B24" s="127">
        <v>6</v>
      </c>
      <c r="C24" s="57" t="str">
        <f>IF(VLOOKUP($B24,【女子入力】!$G$20:$Q$49,L24,FALSE)=0,"",VLOOKUP($B24,【女子入力】!$G$20:$Q$49,L24,FALSE))</f>
        <v/>
      </c>
      <c r="D24" s="58" t="str">
        <f>IF(VLOOKUP($B24,【女子入力】!$G$20:$Q$49,M24,FALSE)=0,"",VLOOKUP($B24,【女子入力】!$G$20:$Q$49,M24,FALSE))</f>
        <v/>
      </c>
      <c r="E24" s="7"/>
      <c r="F24" s="57" t="str">
        <f>IF(VLOOKUP($B24,【女子入力】!$G$20:$Q$49,O24,FALSE)=0,"",VLOOKUP($B24,【女子入力】!$G$20:$Q$49,O24,FALSE))</f>
        <v/>
      </c>
      <c r="G24" s="58" t="str">
        <f>IF(VLOOKUP($B24,【女子入力】!$G$20:$Q$49,P24,FALSE)=0,"",VLOOKUP($B24,【女子入力】!$G$20:$Q$49,P24,FALSE))</f>
        <v/>
      </c>
      <c r="H24" s="7"/>
      <c r="K24" s="127">
        <v>6</v>
      </c>
      <c r="L24" s="66">
        <f>L22</f>
        <v>4</v>
      </c>
      <c r="M24" s="67">
        <f>M22</f>
        <v>5</v>
      </c>
      <c r="N24" s="65"/>
      <c r="O24" s="66">
        <f t="shared" si="4"/>
        <v>9</v>
      </c>
      <c r="P24" s="67">
        <f t="shared" si="4"/>
        <v>10</v>
      </c>
      <c r="Q24" s="65"/>
    </row>
    <row r="25" spans="1:17" s="78" customFormat="1" ht="24" customHeight="1" x14ac:dyDescent="0.2">
      <c r="A25" s="178"/>
      <c r="B25" s="168"/>
      <c r="C25" s="74" t="str">
        <f>IF(VLOOKUP($B24,【女子入力】!$G$20:$Q$49,L25,FALSE)=0,"",VLOOKUP($B24,【女子入力】!$G$20:$Q$49,L25,FALSE))</f>
        <v/>
      </c>
      <c r="D25" s="75" t="str">
        <f>IF(VLOOKUP($B24,【女子入力】!$G$20:$Q$49,M25,FALSE)=0,"",VLOOKUP($B24,【女子入力】!$G$20:$Q$49,M25,FALSE))</f>
        <v/>
      </c>
      <c r="E25" s="76" t="str">
        <f>IF(VLOOKUP($B24,【女子入力】!$G$20:$Q$49,N25,FALSE)=0,"",VLOOKUP($B24,【女子入力】!$G$20:$Q$49,N25,FALSE))</f>
        <v/>
      </c>
      <c r="F25" s="77" t="str">
        <f>IF(VLOOKUP($B24,【女子入力】!$G$20:$Q$49,O25,FALSE)=0,"",VLOOKUP($B24,【女子入力】!$G$20:$Q$49,O25,FALSE))</f>
        <v/>
      </c>
      <c r="G25" s="75" t="str">
        <f>IF(VLOOKUP($B24,【女子入力】!$G$20:$Q$49,P25,FALSE)=0,"",VLOOKUP($B24,【女子入力】!$G$20:$Q$49,P25,FALSE))</f>
        <v/>
      </c>
      <c r="H25" s="76" t="str">
        <f>IF(VLOOKUP($B24,【女子入力】!$G$20:$Q$49,Q25,FALSE)=0,"",VLOOKUP($B24,【女子入力】!$G$20:$Q$49,Q25,FALSE))</f>
        <v/>
      </c>
      <c r="K25" s="168"/>
      <c r="L25" s="79">
        <f t="shared" ref="L25:Q25" si="5">L23</f>
        <v>2</v>
      </c>
      <c r="M25" s="80">
        <f t="shared" si="5"/>
        <v>3</v>
      </c>
      <c r="N25" s="76">
        <f t="shared" si="5"/>
        <v>6</v>
      </c>
      <c r="O25" s="81">
        <f t="shared" si="5"/>
        <v>7</v>
      </c>
      <c r="P25" s="80">
        <f t="shared" si="5"/>
        <v>8</v>
      </c>
      <c r="Q25" s="76">
        <f t="shared" si="5"/>
        <v>11</v>
      </c>
    </row>
    <row r="26" spans="1:17" ht="12" customHeight="1" x14ac:dyDescent="0.2">
      <c r="A26" s="178"/>
      <c r="B26" s="127">
        <v>7</v>
      </c>
      <c r="C26" s="57" t="str">
        <f>IF(VLOOKUP($B26,【女子入力】!$G$20:$Q$49,L26,FALSE)=0,"",VLOOKUP($B26,【女子入力】!$G$20:$Q$49,L26,FALSE))</f>
        <v/>
      </c>
      <c r="D26" s="58" t="str">
        <f>IF(VLOOKUP($B26,【女子入力】!$G$20:$Q$49,M26,FALSE)=0,"",VLOOKUP($B26,【女子入力】!$G$20:$Q$49,M26,FALSE))</f>
        <v/>
      </c>
      <c r="E26" s="7"/>
      <c r="F26" s="57" t="str">
        <f>IF(VLOOKUP($B26,【女子入力】!$G$20:$Q$49,O26,FALSE)=0,"",VLOOKUP($B26,【女子入力】!$G$20:$Q$49,O26,FALSE))</f>
        <v/>
      </c>
      <c r="G26" s="58" t="str">
        <f>IF(VLOOKUP($B26,【女子入力】!$G$20:$Q$49,P26,FALSE)=0,"",VLOOKUP($B26,【女子入力】!$G$20:$Q$49,P26,FALSE))</f>
        <v/>
      </c>
      <c r="H26" s="7"/>
      <c r="K26" s="127">
        <v>7</v>
      </c>
      <c r="L26" s="66">
        <f>L16</f>
        <v>4</v>
      </c>
      <c r="M26" s="67">
        <f>M16</f>
        <v>5</v>
      </c>
      <c r="N26" s="65"/>
      <c r="O26" s="66">
        <f t="shared" ref="O26:P26" si="6">O16</f>
        <v>9</v>
      </c>
      <c r="P26" s="67">
        <f t="shared" si="6"/>
        <v>10</v>
      </c>
      <c r="Q26" s="65"/>
    </row>
    <row r="27" spans="1:17" s="78" customFormat="1" ht="24" customHeight="1" x14ac:dyDescent="0.2">
      <c r="A27" s="178"/>
      <c r="B27" s="168"/>
      <c r="C27" s="74" t="str">
        <f>IF(VLOOKUP($B26,【女子入力】!$G$20:$Q$49,L27,FALSE)=0,"",VLOOKUP($B26,【女子入力】!$G$20:$Q$49,L27,FALSE))</f>
        <v/>
      </c>
      <c r="D27" s="75" t="str">
        <f>IF(VLOOKUP($B26,【女子入力】!$G$20:$Q$49,M27,FALSE)=0,"",VLOOKUP($B26,【女子入力】!$G$20:$Q$49,M27,FALSE))</f>
        <v/>
      </c>
      <c r="E27" s="76" t="str">
        <f>IF(VLOOKUP($B26,【女子入力】!$G$20:$Q$49,N27,FALSE)=0,"",VLOOKUP($B26,【女子入力】!$G$20:$Q$49,N27,FALSE))</f>
        <v/>
      </c>
      <c r="F27" s="77" t="str">
        <f>IF(VLOOKUP($B26,【女子入力】!$G$20:$Q$49,O27,FALSE)=0,"",VLOOKUP($B26,【女子入力】!$G$20:$Q$49,O27,FALSE))</f>
        <v/>
      </c>
      <c r="G27" s="75" t="str">
        <f>IF(VLOOKUP($B26,【女子入力】!$G$20:$Q$49,P27,FALSE)=0,"",VLOOKUP($B26,【女子入力】!$G$20:$Q$49,P27,FALSE))</f>
        <v/>
      </c>
      <c r="H27" s="76" t="str">
        <f>IF(VLOOKUP($B26,【女子入力】!$G$20:$Q$49,Q27,FALSE)=0,"",VLOOKUP($B26,【女子入力】!$G$20:$Q$49,Q27,FALSE))</f>
        <v/>
      </c>
      <c r="K27" s="168"/>
      <c r="L27" s="79">
        <f t="shared" ref="L27:Q27" si="7">L17</f>
        <v>2</v>
      </c>
      <c r="M27" s="80">
        <f t="shared" si="7"/>
        <v>3</v>
      </c>
      <c r="N27" s="76">
        <f t="shared" si="7"/>
        <v>6</v>
      </c>
      <c r="O27" s="81">
        <f t="shared" si="7"/>
        <v>7</v>
      </c>
      <c r="P27" s="80">
        <f t="shared" si="7"/>
        <v>8</v>
      </c>
      <c r="Q27" s="76">
        <f t="shared" si="7"/>
        <v>11</v>
      </c>
    </row>
    <row r="28" spans="1:17" ht="12" customHeight="1" x14ac:dyDescent="0.2">
      <c r="A28" s="178"/>
      <c r="B28" s="127">
        <v>8</v>
      </c>
      <c r="C28" s="57" t="str">
        <f>IF(VLOOKUP($B28,【女子入力】!$G$20:$Q$49,L28,FALSE)=0,"",VLOOKUP($B28,【女子入力】!$G$20:$Q$49,L28,FALSE))</f>
        <v/>
      </c>
      <c r="D28" s="58" t="str">
        <f>IF(VLOOKUP($B28,【女子入力】!$G$20:$Q$49,M28,FALSE)=0,"",VLOOKUP($B28,【女子入力】!$G$20:$Q$49,M28,FALSE))</f>
        <v/>
      </c>
      <c r="E28" s="7"/>
      <c r="F28" s="57" t="str">
        <f>IF(VLOOKUP($B28,【女子入力】!$G$20:$Q$49,O28,FALSE)=0,"",VLOOKUP($B28,【女子入力】!$G$20:$Q$49,O28,FALSE))</f>
        <v/>
      </c>
      <c r="G28" s="58" t="str">
        <f>IF(VLOOKUP($B28,【女子入力】!$G$20:$Q$49,P28,FALSE)=0,"",VLOOKUP($B28,【女子入力】!$G$20:$Q$49,P28,FALSE))</f>
        <v/>
      </c>
      <c r="H28" s="7"/>
      <c r="K28" s="127">
        <v>8</v>
      </c>
      <c r="L28" s="66">
        <f>L26</f>
        <v>4</v>
      </c>
      <c r="M28" s="67">
        <f>M26</f>
        <v>5</v>
      </c>
      <c r="N28" s="65"/>
      <c r="O28" s="66">
        <f t="shared" ref="O28:P28" si="8">O26</f>
        <v>9</v>
      </c>
      <c r="P28" s="67">
        <f t="shared" si="8"/>
        <v>10</v>
      </c>
      <c r="Q28" s="65"/>
    </row>
    <row r="29" spans="1:17" s="78" customFormat="1" ht="24" customHeight="1" x14ac:dyDescent="0.2">
      <c r="A29" s="178"/>
      <c r="B29" s="168"/>
      <c r="C29" s="74" t="str">
        <f>IF(VLOOKUP($B28,【女子入力】!$G$20:$Q$49,L29,FALSE)=0,"",VLOOKUP($B28,【女子入力】!$G$20:$Q$49,L29,FALSE))</f>
        <v/>
      </c>
      <c r="D29" s="75" t="str">
        <f>IF(VLOOKUP($B28,【女子入力】!$G$20:$Q$49,M29,FALSE)=0,"",VLOOKUP($B28,【女子入力】!$G$20:$Q$49,M29,FALSE))</f>
        <v/>
      </c>
      <c r="E29" s="76" t="str">
        <f>IF(VLOOKUP($B28,【女子入力】!$G$20:$Q$49,N29,FALSE)=0,"",VLOOKUP($B28,【女子入力】!$G$20:$Q$49,N29,FALSE))</f>
        <v/>
      </c>
      <c r="F29" s="77" t="str">
        <f>IF(VLOOKUP($B28,【女子入力】!$G$20:$Q$49,O29,FALSE)=0,"",VLOOKUP($B28,【女子入力】!$G$20:$Q$49,O29,FALSE))</f>
        <v/>
      </c>
      <c r="G29" s="75" t="str">
        <f>IF(VLOOKUP($B28,【女子入力】!$G$20:$Q$49,P29,FALSE)=0,"",VLOOKUP($B28,【女子入力】!$G$20:$Q$49,P29,FALSE))</f>
        <v/>
      </c>
      <c r="H29" s="76" t="str">
        <f>IF(VLOOKUP($B28,【女子入力】!$G$20:$Q$49,Q29,FALSE)=0,"",VLOOKUP($B28,【女子入力】!$G$20:$Q$49,Q29,FALSE))</f>
        <v/>
      </c>
      <c r="K29" s="168"/>
      <c r="L29" s="79">
        <f t="shared" ref="L29:Q29" si="9">L27</f>
        <v>2</v>
      </c>
      <c r="M29" s="80">
        <f t="shared" si="9"/>
        <v>3</v>
      </c>
      <c r="N29" s="76">
        <f t="shared" si="9"/>
        <v>6</v>
      </c>
      <c r="O29" s="81">
        <f t="shared" si="9"/>
        <v>7</v>
      </c>
      <c r="P29" s="80">
        <f t="shared" si="9"/>
        <v>8</v>
      </c>
      <c r="Q29" s="76">
        <f t="shared" si="9"/>
        <v>11</v>
      </c>
    </row>
    <row r="30" spans="1:17" ht="12" customHeight="1" x14ac:dyDescent="0.2">
      <c r="A30" s="178"/>
      <c r="B30" s="127">
        <v>9</v>
      </c>
      <c r="C30" s="57" t="str">
        <f>IF(VLOOKUP($B30,【女子入力】!$G$20:$Q$49,L30,FALSE)=0,"",VLOOKUP($B30,【女子入力】!$G$20:$Q$49,L30,FALSE))</f>
        <v/>
      </c>
      <c r="D30" s="58" t="str">
        <f>IF(VLOOKUP($B30,【女子入力】!$G$20:$Q$49,M30,FALSE)=0,"",VLOOKUP($B30,【女子入力】!$G$20:$Q$49,M30,FALSE))</f>
        <v/>
      </c>
      <c r="E30" s="7"/>
      <c r="F30" s="57" t="str">
        <f>IF(VLOOKUP($B30,【女子入力】!$G$20:$Q$49,O30,FALSE)=0,"",VLOOKUP($B30,【女子入力】!$G$20:$Q$49,O30,FALSE))</f>
        <v/>
      </c>
      <c r="G30" s="58" t="str">
        <f>IF(VLOOKUP($B30,【女子入力】!$G$20:$Q$49,P30,FALSE)=0,"",VLOOKUP($B30,【女子入力】!$G$20:$Q$49,P30,FALSE))</f>
        <v/>
      </c>
      <c r="H30" s="7"/>
      <c r="K30" s="127">
        <v>9</v>
      </c>
      <c r="L30" s="66">
        <f>L16</f>
        <v>4</v>
      </c>
      <c r="M30" s="67">
        <f>M16</f>
        <v>5</v>
      </c>
      <c r="N30" s="65"/>
      <c r="O30" s="66">
        <f>O16</f>
        <v>9</v>
      </c>
      <c r="P30" s="67">
        <f>P16</f>
        <v>10</v>
      </c>
      <c r="Q30" s="65"/>
    </row>
    <row r="31" spans="1:17" s="78" customFormat="1" ht="24" customHeight="1" x14ac:dyDescent="0.2">
      <c r="A31" s="178"/>
      <c r="B31" s="168"/>
      <c r="C31" s="74" t="str">
        <f>IF(VLOOKUP($B30,【女子入力】!$G$20:$Q$49,L31,FALSE)=0,"",VLOOKUP($B30,【女子入力】!$G$20:$Q$49,L31,FALSE))</f>
        <v/>
      </c>
      <c r="D31" s="75" t="str">
        <f>IF(VLOOKUP($B30,【女子入力】!$G$20:$Q$49,M31,FALSE)=0,"",VLOOKUP($B30,【女子入力】!$G$20:$Q$49,M31,FALSE))</f>
        <v/>
      </c>
      <c r="E31" s="76" t="str">
        <f>IF(VLOOKUP($B30,【女子入力】!$G$20:$Q$49,N31,FALSE)=0,"",VLOOKUP($B30,【女子入力】!$G$20:$Q$49,N31,FALSE))</f>
        <v/>
      </c>
      <c r="F31" s="77" t="str">
        <f>IF(VLOOKUP($B30,【女子入力】!$G$20:$Q$49,O31,FALSE)=0,"",VLOOKUP($B30,【女子入力】!$G$20:$Q$49,O31,FALSE))</f>
        <v/>
      </c>
      <c r="G31" s="75" t="str">
        <f>IF(VLOOKUP($B30,【女子入力】!$G$20:$Q$49,P31,FALSE)=0,"",VLOOKUP($B30,【女子入力】!$G$20:$Q$49,P31,FALSE))</f>
        <v/>
      </c>
      <c r="H31" s="76" t="str">
        <f>IF(VLOOKUP($B30,【女子入力】!$G$20:$Q$49,Q31,FALSE)=0,"",VLOOKUP($B30,【女子入力】!$G$20:$Q$49,Q31,FALSE))</f>
        <v/>
      </c>
      <c r="K31" s="168"/>
      <c r="L31" s="79">
        <f>L17</f>
        <v>2</v>
      </c>
      <c r="M31" s="80">
        <f>M17</f>
        <v>3</v>
      </c>
      <c r="N31" s="76">
        <f>N17</f>
        <v>6</v>
      </c>
      <c r="O31" s="81">
        <f>O17</f>
        <v>7</v>
      </c>
      <c r="P31" s="80">
        <f>P17</f>
        <v>8</v>
      </c>
      <c r="Q31" s="76">
        <f>Q17</f>
        <v>11</v>
      </c>
    </row>
    <row r="32" spans="1:17" ht="12" customHeight="1" x14ac:dyDescent="0.2">
      <c r="A32" s="178"/>
      <c r="B32" s="127">
        <v>10</v>
      </c>
      <c r="C32" s="57" t="str">
        <f>IF(VLOOKUP($B32,【女子入力】!$G$20:$Q$49,L32,FALSE)=0,"",VLOOKUP($B32,【女子入力】!$G$20:$Q$49,L32,FALSE))</f>
        <v/>
      </c>
      <c r="D32" s="58" t="str">
        <f>IF(VLOOKUP($B32,【女子入力】!$G$20:$Q$49,M32,FALSE)=0,"",VLOOKUP($B32,【女子入力】!$G$20:$Q$49,M32,FALSE))</f>
        <v/>
      </c>
      <c r="E32" s="7"/>
      <c r="F32" s="57" t="str">
        <f>IF(VLOOKUP($B32,【女子入力】!$G$20:$Q$49,O32,FALSE)=0,"",VLOOKUP($B32,【女子入力】!$G$20:$Q$49,O32,FALSE))</f>
        <v/>
      </c>
      <c r="G32" s="58" t="str">
        <f>IF(VLOOKUP($B32,【女子入力】!$G$20:$Q$49,P32,FALSE)=0,"",VLOOKUP($B32,【女子入力】!$G$20:$Q$49,P32,FALSE))</f>
        <v/>
      </c>
      <c r="H32" s="7"/>
      <c r="K32" s="127">
        <v>10</v>
      </c>
      <c r="L32" s="66">
        <f>L30</f>
        <v>4</v>
      </c>
      <c r="M32" s="67">
        <f>M30</f>
        <v>5</v>
      </c>
      <c r="N32" s="65"/>
      <c r="O32" s="66">
        <f t="shared" ref="O32:P32" si="10">O30</f>
        <v>9</v>
      </c>
      <c r="P32" s="67">
        <f t="shared" si="10"/>
        <v>10</v>
      </c>
      <c r="Q32" s="65"/>
    </row>
    <row r="33" spans="1:17" s="78" customFormat="1" ht="24" customHeight="1" x14ac:dyDescent="0.2">
      <c r="A33" s="179"/>
      <c r="B33" s="168"/>
      <c r="C33" s="74" t="str">
        <f>IF(VLOOKUP($B32,【女子入力】!$G$20:$Q$49,L33,FALSE)=0,"",VLOOKUP($B32,【女子入力】!$G$20:$Q$49,L33,FALSE))</f>
        <v/>
      </c>
      <c r="D33" s="75" t="str">
        <f>IF(VLOOKUP($B32,【女子入力】!$G$20:$Q$49,M33,FALSE)=0,"",VLOOKUP($B32,【女子入力】!$G$20:$Q$49,M33,FALSE))</f>
        <v/>
      </c>
      <c r="E33" s="76" t="str">
        <f>IF(VLOOKUP($B32,【女子入力】!$G$20:$Q$49,N33,FALSE)=0,"",VLOOKUP($B32,【女子入力】!$G$20:$Q$49,N33,FALSE))</f>
        <v/>
      </c>
      <c r="F33" s="74" t="str">
        <f>IF(VLOOKUP($B32,【女子入力】!$G$20:$Q$49,O33,FALSE)=0,"",VLOOKUP($B32,【女子入力】!$G$20:$Q$49,O33,FALSE))</f>
        <v/>
      </c>
      <c r="G33" s="75" t="str">
        <f>IF(VLOOKUP($B32,【女子入力】!$G$20:$Q$49,P33,FALSE)=0,"",VLOOKUP($B32,【女子入力】!$G$20:$Q$49,P33,FALSE))</f>
        <v/>
      </c>
      <c r="H33" s="76" t="str">
        <f>IF(VLOOKUP($B32,【女子入力】!$G$20:$Q$49,Q33,FALSE)=0,"",VLOOKUP($B32,【女子入力】!$G$20:$Q$49,Q33,FALSE))</f>
        <v/>
      </c>
      <c r="K33" s="168"/>
      <c r="L33" s="79">
        <f t="shared" ref="L33:Q33" si="11">L31</f>
        <v>2</v>
      </c>
      <c r="M33" s="80">
        <f t="shared" si="11"/>
        <v>3</v>
      </c>
      <c r="N33" s="76">
        <f t="shared" si="11"/>
        <v>6</v>
      </c>
      <c r="O33" s="79">
        <f t="shared" si="11"/>
        <v>7</v>
      </c>
      <c r="P33" s="80">
        <f t="shared" si="11"/>
        <v>8</v>
      </c>
      <c r="Q33" s="76">
        <f t="shared" si="11"/>
        <v>11</v>
      </c>
    </row>
    <row r="34" spans="1:17" ht="9" customHeight="1" x14ac:dyDescent="0.2">
      <c r="A34" s="3"/>
      <c r="B34" s="4"/>
      <c r="C34" s="4"/>
      <c r="D34" s="36"/>
      <c r="E34" s="6"/>
      <c r="F34" s="6"/>
      <c r="G34" s="36"/>
      <c r="H34" s="6"/>
      <c r="K34" s="3"/>
      <c r="L34" s="4"/>
      <c r="M34" s="36"/>
      <c r="N34" s="6"/>
      <c r="O34" s="6"/>
      <c r="P34" s="36"/>
      <c r="Q34" s="6"/>
    </row>
    <row r="35" spans="1:17" ht="16.5" customHeight="1" x14ac:dyDescent="0.2">
      <c r="A35" s="126" t="s">
        <v>7</v>
      </c>
      <c r="B35" s="126"/>
      <c r="C35" s="126"/>
      <c r="D35" s="126"/>
      <c r="E35" s="126"/>
      <c r="F35" s="126"/>
      <c r="G35" s="126"/>
      <c r="H35" s="126"/>
    </row>
    <row r="36" spans="1:17" ht="30.75" customHeight="1" x14ac:dyDescent="0.2">
      <c r="A36" s="133">
        <f ca="1">【女子入力】!C$6</f>
        <v>44682</v>
      </c>
      <c r="B36" s="133"/>
      <c r="C36" s="133"/>
      <c r="D36" s="134" t="s">
        <v>0</v>
      </c>
      <c r="E36" s="134"/>
      <c r="F36" s="125" t="str">
        <f>【女子入力】!C$4&amp;"中学校"</f>
        <v>○○中学校</v>
      </c>
      <c r="G36" s="125"/>
      <c r="H36" s="54"/>
    </row>
    <row r="37" spans="1:17" ht="13.5" customHeight="1" x14ac:dyDescent="0.2">
      <c r="D37" s="134"/>
      <c r="E37" s="134"/>
      <c r="F37" s="123"/>
      <c r="G37" s="123"/>
      <c r="H37" s="54"/>
    </row>
    <row r="38" spans="1:17" ht="13.5" customHeight="1" x14ac:dyDescent="0.2">
      <c r="E38" s="55"/>
      <c r="F38" s="54"/>
      <c r="G38" s="54"/>
      <c r="H38" s="54"/>
    </row>
    <row r="39" spans="1:17" ht="30" customHeight="1" x14ac:dyDescent="0.3">
      <c r="D39" s="124" t="s">
        <v>80</v>
      </c>
      <c r="E39" s="124"/>
      <c r="F39" s="123" t="str">
        <f>【女子入力】!C$5</f>
        <v>○○　○○</v>
      </c>
      <c r="G39" s="123"/>
      <c r="H39" s="37" t="s">
        <v>75</v>
      </c>
    </row>
    <row r="40" spans="1:17" ht="13.5" customHeight="1" x14ac:dyDescent="0.2">
      <c r="E40" s="64"/>
    </row>
    <row r="41" spans="1:17" ht="13.35" customHeight="1" x14ac:dyDescent="0.2"/>
    <row r="42" spans="1:17" ht="56.4" customHeight="1" x14ac:dyDescent="0.2">
      <c r="A42" s="132" t="str">
        <f>"【"&amp;【女子入力】!C$2&amp;" 】"</f>
        <v>【　　　第６３回那覇地区中学校夏季ソフトテニス競技大会　　　 】</v>
      </c>
      <c r="B42" s="132"/>
      <c r="C42" s="132"/>
      <c r="D42" s="132"/>
      <c r="E42" s="132"/>
      <c r="F42" s="132"/>
      <c r="G42" s="132"/>
      <c r="H42" s="132"/>
    </row>
    <row r="43" spans="1:17" ht="26.4" customHeight="1" x14ac:dyDescent="0.2">
      <c r="A43" s="135" t="s">
        <v>85</v>
      </c>
      <c r="B43" s="136"/>
      <c r="C43" s="136"/>
      <c r="D43" s="136"/>
      <c r="E43" s="136"/>
      <c r="F43" s="136"/>
      <c r="G43" s="136"/>
      <c r="H43" s="136"/>
    </row>
    <row r="44" spans="1:17" ht="20.25" customHeight="1" x14ac:dyDescent="0.2">
      <c r="A44" s="161" t="s">
        <v>0</v>
      </c>
      <c r="B44" s="161"/>
      <c r="C44" s="162" t="str">
        <f>【女子入力】!C$4</f>
        <v>○○</v>
      </c>
      <c r="D44" s="164" t="s">
        <v>11</v>
      </c>
      <c r="E44" s="165"/>
      <c r="F44" s="154" t="str">
        <f>"電話番号→　"&amp;【女子入力】!E$4</f>
        <v>電話番号→　098-123-4567</v>
      </c>
      <c r="G44" s="155"/>
      <c r="H44" s="156"/>
    </row>
    <row r="45" spans="1:17" ht="20.25" customHeight="1" x14ac:dyDescent="0.2">
      <c r="A45" s="161"/>
      <c r="B45" s="161"/>
      <c r="C45" s="163"/>
      <c r="D45" s="166"/>
      <c r="E45" s="167"/>
      <c r="F45" s="154" t="str">
        <f>"ＦＡＸ番号→　"&amp;【女子入力】!E$5</f>
        <v>ＦＡＸ番号→　098-123-6789</v>
      </c>
      <c r="G45" s="155"/>
      <c r="H45" s="156"/>
    </row>
    <row r="46" spans="1:17" ht="20.25" customHeight="1" x14ac:dyDescent="0.2">
      <c r="A46" s="161" t="s">
        <v>2</v>
      </c>
      <c r="B46" s="161"/>
      <c r="C46" s="114" t="str">
        <f>【女子入力】!C$11</f>
        <v>○○○　○○</v>
      </c>
      <c r="D46" s="115"/>
      <c r="E46" s="137"/>
      <c r="F46" s="139" t="str">
        <f>"携帯番号→　"&amp;【女子入力】!E$11</f>
        <v>携帯番号→　090-8765-4321</v>
      </c>
      <c r="G46" s="140"/>
      <c r="H46" s="141"/>
    </row>
    <row r="47" spans="1:17" ht="20.25" customHeight="1" x14ac:dyDescent="0.2">
      <c r="A47" s="161"/>
      <c r="B47" s="161"/>
      <c r="C47" s="116"/>
      <c r="D47" s="117"/>
      <c r="E47" s="138"/>
      <c r="F47" s="142"/>
      <c r="G47" s="143"/>
      <c r="H47" s="144"/>
    </row>
    <row r="48" spans="1:17" ht="31.5" customHeight="1" x14ac:dyDescent="0.2">
      <c r="A48" s="145" t="s">
        <v>3</v>
      </c>
      <c r="B48" s="146"/>
      <c r="C48" s="173" t="str">
        <f>IF(【女子入力】!C$12="","",【女子入力】!C$12)</f>
        <v>○○　○○○</v>
      </c>
      <c r="D48" s="174"/>
      <c r="E48" s="174"/>
      <c r="F48" s="175" t="str">
        <f>IF(【女子入力】!D$12="","","（"&amp;【女子入力】!D$12&amp;"）")</f>
        <v>（教員外）</v>
      </c>
      <c r="G48" s="175"/>
      <c r="H48" s="176"/>
    </row>
    <row r="49" spans="1:17" ht="31.5" customHeight="1" x14ac:dyDescent="0.2">
      <c r="A49" s="147"/>
      <c r="B49" s="148"/>
      <c r="C49" s="173" t="str">
        <f>IF(【女子入力】!C$13="","",【女子入力】!C$13)</f>
        <v/>
      </c>
      <c r="D49" s="174"/>
      <c r="E49" s="174"/>
      <c r="F49" s="175" t="str">
        <f>IF(【女子入力】!D$13="","","（"&amp;【女子入力】!D$13&amp;"）")</f>
        <v/>
      </c>
      <c r="G49" s="175"/>
      <c r="H49" s="176"/>
    </row>
    <row r="50" spans="1:17" ht="14.4" customHeight="1" x14ac:dyDescent="0.2">
      <c r="A50" s="1"/>
      <c r="B50" s="1"/>
      <c r="C50" s="122" t="s">
        <v>42</v>
      </c>
      <c r="D50" s="122"/>
      <c r="E50" s="122"/>
      <c r="F50" s="122"/>
      <c r="G50" s="122"/>
    </row>
    <row r="51" spans="1:17" ht="20.399999999999999" customHeight="1" x14ac:dyDescent="0.2">
      <c r="A51" s="157" t="s">
        <v>111</v>
      </c>
      <c r="B51" s="157"/>
      <c r="C51" s="157"/>
      <c r="D51" s="157"/>
      <c r="E51" s="157"/>
      <c r="F51" s="157"/>
      <c r="G51" s="158"/>
      <c r="H51" s="158"/>
    </row>
    <row r="52" spans="1:17" s="72" customFormat="1" ht="15" customHeight="1" x14ac:dyDescent="0.2">
      <c r="A52" s="172"/>
      <c r="B52" s="172"/>
      <c r="C52" s="169" t="s">
        <v>4</v>
      </c>
      <c r="D52" s="170"/>
      <c r="E52" s="170"/>
      <c r="F52" s="170"/>
      <c r="G52" s="170"/>
      <c r="H52" s="171"/>
      <c r="K52" s="172"/>
      <c r="L52" s="169" t="s">
        <v>83</v>
      </c>
      <c r="M52" s="170"/>
      <c r="N52" s="170"/>
      <c r="O52" s="170"/>
      <c r="P52" s="170"/>
      <c r="Q52" s="171"/>
    </row>
    <row r="53" spans="1:17" s="72" customFormat="1" ht="15" customHeight="1" x14ac:dyDescent="0.2">
      <c r="A53" s="172"/>
      <c r="B53" s="172"/>
      <c r="C53" s="169" t="s">
        <v>155</v>
      </c>
      <c r="D53" s="171"/>
      <c r="E53" s="73" t="s">
        <v>1</v>
      </c>
      <c r="F53" s="169" t="s">
        <v>156</v>
      </c>
      <c r="G53" s="171"/>
      <c r="H53" s="73" t="s">
        <v>1</v>
      </c>
      <c r="K53" s="172"/>
      <c r="L53" s="169" t="s">
        <v>155</v>
      </c>
      <c r="M53" s="171"/>
      <c r="N53" s="73" t="s">
        <v>1</v>
      </c>
      <c r="O53" s="169" t="s">
        <v>156</v>
      </c>
      <c r="P53" s="171"/>
      <c r="Q53" s="73" t="s">
        <v>1</v>
      </c>
    </row>
    <row r="54" spans="1:17" ht="12" customHeight="1" x14ac:dyDescent="0.2">
      <c r="A54" s="177" t="s">
        <v>87</v>
      </c>
      <c r="B54" s="127">
        <f>B14+10</f>
        <v>11</v>
      </c>
      <c r="C54" s="57" t="str">
        <f>IF(VLOOKUP($B54,【女子入力】!$G$20:$Q$49,L54,FALSE)=0,"",VLOOKUP($B54,【女子入力】!$G$20:$Q$49,L54,FALSE))</f>
        <v/>
      </c>
      <c r="D54" s="58" t="str">
        <f>IF(VLOOKUP($B54,【女子入力】!$G$20:$Q$49,M54,FALSE)=0,"",VLOOKUP($B54,【女子入力】!$G$20:$Q$49,M54,FALSE))</f>
        <v/>
      </c>
      <c r="E54" s="7"/>
      <c r="F54" s="57" t="str">
        <f>IF(VLOOKUP($B54,【女子入力】!$G$20:$Q$49,O54,FALSE)=0,"",VLOOKUP($B54,【女子入力】!$G$20:$Q$49,O54,FALSE))</f>
        <v/>
      </c>
      <c r="G54" s="58" t="str">
        <f>IF(VLOOKUP($B54,【女子入力】!$G$20:$Q$49,P54,FALSE)=0,"",VLOOKUP($B54,【女子入力】!$G$20:$Q$49,P54,FALSE))</f>
        <v/>
      </c>
      <c r="H54" s="7"/>
      <c r="K54" s="127">
        <f>K14+10</f>
        <v>11</v>
      </c>
      <c r="L54" s="66">
        <v>4</v>
      </c>
      <c r="M54" s="67">
        <v>5</v>
      </c>
      <c r="N54" s="65"/>
      <c r="O54" s="66">
        <v>9</v>
      </c>
      <c r="P54" s="67">
        <v>10</v>
      </c>
      <c r="Q54" s="65"/>
    </row>
    <row r="55" spans="1:17" s="78" customFormat="1" ht="24" customHeight="1" x14ac:dyDescent="0.2">
      <c r="A55" s="178"/>
      <c r="B55" s="168"/>
      <c r="C55" s="74" t="str">
        <f>IF(VLOOKUP($B54,【女子入力】!$G$20:$Q$49,L55,FALSE)=0,"",VLOOKUP($B54,【女子入力】!$G$20:$Q$49,L55,FALSE))</f>
        <v/>
      </c>
      <c r="D55" s="75" t="str">
        <f>IF(VLOOKUP($B54,【女子入力】!$G$20:$Q$49,M55,FALSE)=0,"",VLOOKUP($B54,【女子入力】!$G$20:$Q$49,M55,FALSE))</f>
        <v/>
      </c>
      <c r="E55" s="76" t="str">
        <f>IF(VLOOKUP($B54,【女子入力】!$G$20:$Q$49,N55,FALSE)=0,"",VLOOKUP($B54,【女子入力】!$G$20:$Q$49,N55,FALSE))</f>
        <v/>
      </c>
      <c r="F55" s="77" t="str">
        <f>IF(VLOOKUP($B54,【女子入力】!$G$20:$Q$49,O55,FALSE)=0,"",VLOOKUP($B54,【女子入力】!$G$20:$Q$49,O55,FALSE))</f>
        <v/>
      </c>
      <c r="G55" s="75" t="str">
        <f>IF(VLOOKUP($B54,【女子入力】!$G$20:$Q$49,P55,FALSE)=0,"",VLOOKUP($B54,【女子入力】!$G$20:$Q$49,P55,FALSE))</f>
        <v/>
      </c>
      <c r="H55" s="76" t="str">
        <f>IF(VLOOKUP($B54,【女子入力】!$G$20:$Q$49,Q55,FALSE)=0,"",VLOOKUP($B54,【女子入力】!$G$20:$Q$49,Q55,FALSE))</f>
        <v/>
      </c>
      <c r="K55" s="168"/>
      <c r="L55" s="79">
        <v>2</v>
      </c>
      <c r="M55" s="80">
        <v>3</v>
      </c>
      <c r="N55" s="76">
        <v>6</v>
      </c>
      <c r="O55" s="81">
        <v>7</v>
      </c>
      <c r="P55" s="80">
        <v>8</v>
      </c>
      <c r="Q55" s="76">
        <v>11</v>
      </c>
    </row>
    <row r="56" spans="1:17" ht="12" customHeight="1" x14ac:dyDescent="0.2">
      <c r="A56" s="178"/>
      <c r="B56" s="127">
        <f t="shared" ref="B56" si="12">B16+10</f>
        <v>12</v>
      </c>
      <c r="C56" s="57" t="str">
        <f>IF(VLOOKUP($B56,【女子入力】!$G$20:$Q$49,L56,FALSE)=0,"",VLOOKUP($B56,【女子入力】!$G$20:$Q$49,L56,FALSE))</f>
        <v/>
      </c>
      <c r="D56" s="58" t="str">
        <f>IF(VLOOKUP($B56,【女子入力】!$G$20:$Q$49,M56,FALSE)=0,"",VLOOKUP($B56,【女子入力】!$G$20:$Q$49,M56,FALSE))</f>
        <v/>
      </c>
      <c r="E56" s="7"/>
      <c r="F56" s="57" t="str">
        <f>IF(VLOOKUP($B56,【女子入力】!$G$20:$Q$49,O56,FALSE)=0,"",VLOOKUP($B56,【女子入力】!$G$20:$Q$49,O56,FALSE))</f>
        <v/>
      </c>
      <c r="G56" s="58" t="str">
        <f>IF(VLOOKUP($B56,【女子入力】!$G$20:$Q$49,P56,FALSE)=0,"",VLOOKUP($B56,【女子入力】!$G$20:$Q$49,P56,FALSE))</f>
        <v/>
      </c>
      <c r="H56" s="7"/>
      <c r="K56" s="127">
        <f t="shared" ref="K56" si="13">K16+10</f>
        <v>12</v>
      </c>
      <c r="L56" s="66">
        <f>L54</f>
        <v>4</v>
      </c>
      <c r="M56" s="67">
        <f>M54</f>
        <v>5</v>
      </c>
      <c r="N56" s="65"/>
      <c r="O56" s="66">
        <f t="shared" ref="O56:P56" si="14">O54</f>
        <v>9</v>
      </c>
      <c r="P56" s="67">
        <f t="shared" si="14"/>
        <v>10</v>
      </c>
      <c r="Q56" s="65"/>
    </row>
    <row r="57" spans="1:17" s="78" customFormat="1" ht="24" customHeight="1" x14ac:dyDescent="0.2">
      <c r="A57" s="178"/>
      <c r="B57" s="168"/>
      <c r="C57" s="74" t="str">
        <f>IF(VLOOKUP($B56,【女子入力】!$G$20:$Q$49,L57,FALSE)=0,"",VLOOKUP($B56,【女子入力】!$G$20:$Q$49,L57,FALSE))</f>
        <v/>
      </c>
      <c r="D57" s="75" t="str">
        <f>IF(VLOOKUP($B56,【女子入力】!$G$20:$Q$49,M57,FALSE)=0,"",VLOOKUP($B56,【女子入力】!$G$20:$Q$49,M57,FALSE))</f>
        <v/>
      </c>
      <c r="E57" s="76" t="str">
        <f>IF(VLOOKUP($B56,【女子入力】!$G$20:$Q$49,N57,FALSE)=0,"",VLOOKUP($B56,【女子入力】!$G$20:$Q$49,N57,FALSE))</f>
        <v/>
      </c>
      <c r="F57" s="77" t="str">
        <f>IF(VLOOKUP($B56,【女子入力】!$G$20:$Q$49,O57,FALSE)=0,"",VLOOKUP($B56,【女子入力】!$G$20:$Q$49,O57,FALSE))</f>
        <v/>
      </c>
      <c r="G57" s="75" t="str">
        <f>IF(VLOOKUP($B56,【女子入力】!$G$20:$Q$49,P57,FALSE)=0,"",VLOOKUP($B56,【女子入力】!$G$20:$Q$49,P57,FALSE))</f>
        <v/>
      </c>
      <c r="H57" s="76" t="str">
        <f>IF(VLOOKUP($B56,【女子入力】!$G$20:$Q$49,Q57,FALSE)=0,"",VLOOKUP($B56,【女子入力】!$G$20:$Q$49,Q57,FALSE))</f>
        <v/>
      </c>
      <c r="K57" s="168"/>
      <c r="L57" s="79">
        <f t="shared" ref="L57:Q58" si="15">L55</f>
        <v>2</v>
      </c>
      <c r="M57" s="80">
        <f t="shared" si="15"/>
        <v>3</v>
      </c>
      <c r="N57" s="76">
        <f t="shared" si="15"/>
        <v>6</v>
      </c>
      <c r="O57" s="81">
        <f t="shared" si="15"/>
        <v>7</v>
      </c>
      <c r="P57" s="80">
        <f t="shared" si="15"/>
        <v>8</v>
      </c>
      <c r="Q57" s="76">
        <f t="shared" si="15"/>
        <v>11</v>
      </c>
    </row>
    <row r="58" spans="1:17" ht="12" customHeight="1" x14ac:dyDescent="0.2">
      <c r="A58" s="178"/>
      <c r="B58" s="127">
        <f t="shared" ref="B58" si="16">B18+10</f>
        <v>13</v>
      </c>
      <c r="C58" s="57" t="str">
        <f>IF(VLOOKUP($B58,【女子入力】!$G$20:$Q$49,L58,FALSE)=0,"",VLOOKUP($B58,【女子入力】!$G$20:$Q$49,L58,FALSE))</f>
        <v/>
      </c>
      <c r="D58" s="58" t="str">
        <f>IF(VLOOKUP($B58,【女子入力】!$G$20:$Q$49,M58,FALSE)=0,"",VLOOKUP($B58,【女子入力】!$G$20:$Q$49,M58,FALSE))</f>
        <v/>
      </c>
      <c r="E58" s="7"/>
      <c r="F58" s="57" t="str">
        <f>IF(VLOOKUP($B58,【女子入力】!$G$20:$Q$49,O58,FALSE)=0,"",VLOOKUP($B58,【女子入力】!$G$20:$Q$49,O58,FALSE))</f>
        <v/>
      </c>
      <c r="G58" s="58" t="str">
        <f>IF(VLOOKUP($B58,【女子入力】!$G$20:$Q$49,P58,FALSE)=0,"",VLOOKUP($B58,【女子入力】!$G$20:$Q$49,P58,FALSE))</f>
        <v/>
      </c>
      <c r="H58" s="7"/>
      <c r="K58" s="127">
        <f t="shared" ref="K58" si="17">K18+10</f>
        <v>13</v>
      </c>
      <c r="L58" s="66">
        <f>L56</f>
        <v>4</v>
      </c>
      <c r="M58" s="67">
        <f>M56</f>
        <v>5</v>
      </c>
      <c r="N58" s="65"/>
      <c r="O58" s="66">
        <f t="shared" si="15"/>
        <v>9</v>
      </c>
      <c r="P58" s="67">
        <f t="shared" si="15"/>
        <v>10</v>
      </c>
      <c r="Q58" s="65"/>
    </row>
    <row r="59" spans="1:17" s="78" customFormat="1" ht="24" customHeight="1" x14ac:dyDescent="0.2">
      <c r="A59" s="178"/>
      <c r="B59" s="168"/>
      <c r="C59" s="74" t="str">
        <f>IF(VLOOKUP($B58,【女子入力】!$G$20:$Q$49,L59,FALSE)=0,"",VLOOKUP($B58,【女子入力】!$G$20:$Q$49,L59,FALSE))</f>
        <v/>
      </c>
      <c r="D59" s="75" t="str">
        <f>IF(VLOOKUP($B58,【女子入力】!$G$20:$Q$49,M59,FALSE)=0,"",VLOOKUP($B58,【女子入力】!$G$20:$Q$49,M59,FALSE))</f>
        <v/>
      </c>
      <c r="E59" s="76" t="str">
        <f>IF(VLOOKUP($B58,【女子入力】!$G$20:$Q$49,N59,FALSE)=0,"",VLOOKUP($B58,【女子入力】!$G$20:$Q$49,N59,FALSE))</f>
        <v/>
      </c>
      <c r="F59" s="77" t="str">
        <f>IF(VLOOKUP($B58,【女子入力】!$G$20:$Q$49,O59,FALSE)=0,"",VLOOKUP($B58,【女子入力】!$G$20:$Q$49,O59,FALSE))</f>
        <v/>
      </c>
      <c r="G59" s="75" t="str">
        <f>IF(VLOOKUP($B58,【女子入力】!$G$20:$Q$49,P59,FALSE)=0,"",VLOOKUP($B58,【女子入力】!$G$20:$Q$49,P59,FALSE))</f>
        <v/>
      </c>
      <c r="H59" s="76" t="str">
        <f>IF(VLOOKUP($B58,【女子入力】!$G$20:$Q$49,Q59,FALSE)=0,"",VLOOKUP($B58,【女子入力】!$G$20:$Q$49,Q59,FALSE))</f>
        <v/>
      </c>
      <c r="K59" s="168"/>
      <c r="L59" s="79">
        <f t="shared" ref="L59:Q60" si="18">L57</f>
        <v>2</v>
      </c>
      <c r="M59" s="80">
        <f t="shared" si="18"/>
        <v>3</v>
      </c>
      <c r="N59" s="76">
        <f t="shared" si="18"/>
        <v>6</v>
      </c>
      <c r="O59" s="81">
        <f t="shared" si="18"/>
        <v>7</v>
      </c>
      <c r="P59" s="80">
        <f t="shared" si="18"/>
        <v>8</v>
      </c>
      <c r="Q59" s="76">
        <f t="shared" si="18"/>
        <v>11</v>
      </c>
    </row>
    <row r="60" spans="1:17" ht="12" customHeight="1" x14ac:dyDescent="0.2">
      <c r="A60" s="178"/>
      <c r="B60" s="127">
        <f t="shared" ref="B60" si="19">B20+10</f>
        <v>14</v>
      </c>
      <c r="C60" s="57" t="str">
        <f>IF(VLOOKUP($B60,【女子入力】!$G$20:$Q$49,L60,FALSE)=0,"",VLOOKUP($B60,【女子入力】!$G$20:$Q$49,L60,FALSE))</f>
        <v/>
      </c>
      <c r="D60" s="58" t="str">
        <f>IF(VLOOKUP($B60,【女子入力】!$G$20:$Q$49,M60,FALSE)=0,"",VLOOKUP($B60,【女子入力】!$G$20:$Q$49,M60,FALSE))</f>
        <v/>
      </c>
      <c r="E60" s="7"/>
      <c r="F60" s="57" t="str">
        <f>IF(VLOOKUP($B60,【女子入力】!$G$20:$Q$49,O60,FALSE)=0,"",VLOOKUP($B60,【女子入力】!$G$20:$Q$49,O60,FALSE))</f>
        <v/>
      </c>
      <c r="G60" s="58" t="str">
        <f>IF(VLOOKUP($B60,【女子入力】!$G$20:$Q$49,P60,FALSE)=0,"",VLOOKUP($B60,【女子入力】!$G$20:$Q$49,P60,FALSE))</f>
        <v/>
      </c>
      <c r="H60" s="7"/>
      <c r="K60" s="127">
        <f t="shared" ref="K60" si="20">K20+10</f>
        <v>14</v>
      </c>
      <c r="L60" s="66">
        <f>L58</f>
        <v>4</v>
      </c>
      <c r="M60" s="67">
        <f>M58</f>
        <v>5</v>
      </c>
      <c r="N60" s="65"/>
      <c r="O60" s="66">
        <f t="shared" si="18"/>
        <v>9</v>
      </c>
      <c r="P60" s="67">
        <f t="shared" si="18"/>
        <v>10</v>
      </c>
      <c r="Q60" s="65"/>
    </row>
    <row r="61" spans="1:17" s="78" customFormat="1" ht="24" customHeight="1" x14ac:dyDescent="0.2">
      <c r="A61" s="178"/>
      <c r="B61" s="168"/>
      <c r="C61" s="74" t="str">
        <f>IF(VLOOKUP($B60,【女子入力】!$G$20:$Q$49,L61,FALSE)=0,"",VLOOKUP($B60,【女子入力】!$G$20:$Q$49,L61,FALSE))</f>
        <v/>
      </c>
      <c r="D61" s="75" t="str">
        <f>IF(VLOOKUP($B60,【女子入力】!$G$20:$Q$49,M61,FALSE)=0,"",VLOOKUP($B60,【女子入力】!$G$20:$Q$49,M61,FALSE))</f>
        <v/>
      </c>
      <c r="E61" s="76" t="str">
        <f>IF(VLOOKUP($B60,【女子入力】!$G$20:$Q$49,N61,FALSE)=0,"",VLOOKUP($B60,【女子入力】!$G$20:$Q$49,N61,FALSE))</f>
        <v/>
      </c>
      <c r="F61" s="77" t="str">
        <f>IF(VLOOKUP($B60,【女子入力】!$G$20:$Q$49,O61,FALSE)=0,"",VLOOKUP($B60,【女子入力】!$G$20:$Q$49,O61,FALSE))</f>
        <v/>
      </c>
      <c r="G61" s="75" t="str">
        <f>IF(VLOOKUP($B60,【女子入力】!$G$20:$Q$49,P61,FALSE)=0,"",VLOOKUP($B60,【女子入力】!$G$20:$Q$49,P61,FALSE))</f>
        <v/>
      </c>
      <c r="H61" s="76" t="str">
        <f>IF(VLOOKUP($B60,【女子入力】!$G$20:$Q$49,Q61,FALSE)=0,"",VLOOKUP($B60,【女子入力】!$G$20:$Q$49,Q61,FALSE))</f>
        <v/>
      </c>
      <c r="K61" s="168"/>
      <c r="L61" s="79">
        <f t="shared" ref="L61:Q62" si="21">L59</f>
        <v>2</v>
      </c>
      <c r="M61" s="80">
        <f t="shared" si="21"/>
        <v>3</v>
      </c>
      <c r="N61" s="76">
        <f t="shared" si="21"/>
        <v>6</v>
      </c>
      <c r="O61" s="81">
        <f t="shared" si="21"/>
        <v>7</v>
      </c>
      <c r="P61" s="80">
        <f t="shared" si="21"/>
        <v>8</v>
      </c>
      <c r="Q61" s="76">
        <f t="shared" si="21"/>
        <v>11</v>
      </c>
    </row>
    <row r="62" spans="1:17" ht="12" customHeight="1" x14ac:dyDescent="0.2">
      <c r="A62" s="178"/>
      <c r="B62" s="127">
        <f t="shared" ref="B62" si="22">B22+10</f>
        <v>15</v>
      </c>
      <c r="C62" s="57" t="str">
        <f>IF(VLOOKUP($B62,【女子入力】!$G$20:$Q$49,L62,FALSE)=0,"",VLOOKUP($B62,【女子入力】!$G$20:$Q$49,L62,FALSE))</f>
        <v/>
      </c>
      <c r="D62" s="58" t="str">
        <f>IF(VLOOKUP($B62,【女子入力】!$G$20:$Q$49,M62,FALSE)=0,"",VLOOKUP($B62,【女子入力】!$G$20:$Q$49,M62,FALSE))</f>
        <v/>
      </c>
      <c r="E62" s="7"/>
      <c r="F62" s="57" t="str">
        <f>IF(VLOOKUP($B62,【女子入力】!$G$20:$Q$49,O62,FALSE)=0,"",VLOOKUP($B62,【女子入力】!$G$20:$Q$49,O62,FALSE))</f>
        <v/>
      </c>
      <c r="G62" s="58" t="str">
        <f>IF(VLOOKUP($B62,【女子入力】!$G$20:$Q$49,P62,FALSE)=0,"",VLOOKUP($B62,【女子入力】!$G$20:$Q$49,P62,FALSE))</f>
        <v/>
      </c>
      <c r="H62" s="7"/>
      <c r="K62" s="127">
        <f t="shared" ref="K62" si="23">K22+10</f>
        <v>15</v>
      </c>
      <c r="L62" s="66">
        <f>L60</f>
        <v>4</v>
      </c>
      <c r="M62" s="67">
        <f>M60</f>
        <v>5</v>
      </c>
      <c r="N62" s="65"/>
      <c r="O62" s="66">
        <f t="shared" si="21"/>
        <v>9</v>
      </c>
      <c r="P62" s="67">
        <f t="shared" si="21"/>
        <v>10</v>
      </c>
      <c r="Q62" s="65"/>
    </row>
    <row r="63" spans="1:17" s="78" customFormat="1" ht="24" customHeight="1" x14ac:dyDescent="0.2">
      <c r="A63" s="178"/>
      <c r="B63" s="168"/>
      <c r="C63" s="74" t="str">
        <f>IF(VLOOKUP($B62,【女子入力】!$G$20:$Q$49,L63,FALSE)=0,"",VLOOKUP($B62,【女子入力】!$G$20:$Q$49,L63,FALSE))</f>
        <v/>
      </c>
      <c r="D63" s="75" t="str">
        <f>IF(VLOOKUP($B62,【女子入力】!$G$20:$Q$49,M63,FALSE)=0,"",VLOOKUP($B62,【女子入力】!$G$20:$Q$49,M63,FALSE))</f>
        <v/>
      </c>
      <c r="E63" s="76" t="str">
        <f>IF(VLOOKUP($B62,【女子入力】!$G$20:$Q$49,N63,FALSE)=0,"",VLOOKUP($B62,【女子入力】!$G$20:$Q$49,N63,FALSE))</f>
        <v/>
      </c>
      <c r="F63" s="77" t="str">
        <f>IF(VLOOKUP($B62,【女子入力】!$G$20:$Q$49,O63,FALSE)=0,"",VLOOKUP($B62,【女子入力】!$G$20:$Q$49,O63,FALSE))</f>
        <v/>
      </c>
      <c r="G63" s="75" t="str">
        <f>IF(VLOOKUP($B62,【女子入力】!$G$20:$Q$49,P63,FALSE)=0,"",VLOOKUP($B62,【女子入力】!$G$20:$Q$49,P63,FALSE))</f>
        <v/>
      </c>
      <c r="H63" s="76" t="str">
        <f>IF(VLOOKUP($B62,【女子入力】!$G$20:$Q$49,Q63,FALSE)=0,"",VLOOKUP($B62,【女子入力】!$G$20:$Q$49,Q63,FALSE))</f>
        <v/>
      </c>
      <c r="K63" s="168"/>
      <c r="L63" s="79">
        <f t="shared" ref="L63:Q64" si="24">L61</f>
        <v>2</v>
      </c>
      <c r="M63" s="80">
        <f t="shared" si="24"/>
        <v>3</v>
      </c>
      <c r="N63" s="76">
        <f t="shared" si="24"/>
        <v>6</v>
      </c>
      <c r="O63" s="81">
        <f t="shared" si="24"/>
        <v>7</v>
      </c>
      <c r="P63" s="80">
        <f t="shared" si="24"/>
        <v>8</v>
      </c>
      <c r="Q63" s="76">
        <f t="shared" si="24"/>
        <v>11</v>
      </c>
    </row>
    <row r="64" spans="1:17" ht="12" customHeight="1" x14ac:dyDescent="0.2">
      <c r="A64" s="178"/>
      <c r="B64" s="127">
        <f t="shared" ref="B64" si="25">B24+10</f>
        <v>16</v>
      </c>
      <c r="C64" s="57" t="str">
        <f>IF(VLOOKUP($B64,【女子入力】!$G$20:$Q$49,L64,FALSE)=0,"",VLOOKUP($B64,【女子入力】!$G$20:$Q$49,L64,FALSE))</f>
        <v/>
      </c>
      <c r="D64" s="58" t="str">
        <f>IF(VLOOKUP($B64,【女子入力】!$G$20:$Q$49,M64,FALSE)=0,"",VLOOKUP($B64,【女子入力】!$G$20:$Q$49,M64,FALSE))</f>
        <v/>
      </c>
      <c r="E64" s="7"/>
      <c r="F64" s="57" t="str">
        <f>IF(VLOOKUP($B64,【女子入力】!$G$20:$Q$49,O64,FALSE)=0,"",VLOOKUP($B64,【女子入力】!$G$20:$Q$49,O64,FALSE))</f>
        <v/>
      </c>
      <c r="G64" s="58" t="str">
        <f>IF(VLOOKUP($B64,【女子入力】!$G$20:$Q$49,P64,FALSE)=0,"",VLOOKUP($B64,【女子入力】!$G$20:$Q$49,P64,FALSE))</f>
        <v/>
      </c>
      <c r="H64" s="7"/>
      <c r="K64" s="127">
        <f t="shared" ref="K64" si="26">K24+10</f>
        <v>16</v>
      </c>
      <c r="L64" s="66">
        <f>L62</f>
        <v>4</v>
      </c>
      <c r="M64" s="67">
        <f>M62</f>
        <v>5</v>
      </c>
      <c r="N64" s="65"/>
      <c r="O64" s="66">
        <f t="shared" si="24"/>
        <v>9</v>
      </c>
      <c r="P64" s="67">
        <f t="shared" si="24"/>
        <v>10</v>
      </c>
      <c r="Q64" s="65"/>
    </row>
    <row r="65" spans="1:17" s="78" customFormat="1" ht="24" customHeight="1" x14ac:dyDescent="0.2">
      <c r="A65" s="178"/>
      <c r="B65" s="168"/>
      <c r="C65" s="74" t="str">
        <f>IF(VLOOKUP($B64,【女子入力】!$G$20:$Q$49,L65,FALSE)=0,"",VLOOKUP($B64,【女子入力】!$G$20:$Q$49,L65,FALSE))</f>
        <v/>
      </c>
      <c r="D65" s="75" t="str">
        <f>IF(VLOOKUP($B64,【女子入力】!$G$20:$Q$49,M65,FALSE)=0,"",VLOOKUP($B64,【女子入力】!$G$20:$Q$49,M65,FALSE))</f>
        <v/>
      </c>
      <c r="E65" s="76" t="str">
        <f>IF(VLOOKUP($B64,【女子入力】!$G$20:$Q$49,N65,FALSE)=0,"",VLOOKUP($B64,【女子入力】!$G$20:$Q$49,N65,FALSE))</f>
        <v/>
      </c>
      <c r="F65" s="77" t="str">
        <f>IF(VLOOKUP($B64,【女子入力】!$G$20:$Q$49,O65,FALSE)=0,"",VLOOKUP($B64,【女子入力】!$G$20:$Q$49,O65,FALSE))</f>
        <v/>
      </c>
      <c r="G65" s="75" t="str">
        <f>IF(VLOOKUP($B64,【女子入力】!$G$20:$Q$49,P65,FALSE)=0,"",VLOOKUP($B64,【女子入力】!$G$20:$Q$49,P65,FALSE))</f>
        <v/>
      </c>
      <c r="H65" s="76" t="str">
        <f>IF(VLOOKUP($B64,【女子入力】!$G$20:$Q$49,Q65,FALSE)=0,"",VLOOKUP($B64,【女子入力】!$G$20:$Q$49,Q65,FALSE))</f>
        <v/>
      </c>
      <c r="K65" s="168"/>
      <c r="L65" s="79">
        <f t="shared" ref="L65:Q65" si="27">L63</f>
        <v>2</v>
      </c>
      <c r="M65" s="80">
        <f t="shared" si="27"/>
        <v>3</v>
      </c>
      <c r="N65" s="76">
        <f t="shared" si="27"/>
        <v>6</v>
      </c>
      <c r="O65" s="81">
        <f t="shared" si="27"/>
        <v>7</v>
      </c>
      <c r="P65" s="80">
        <f t="shared" si="27"/>
        <v>8</v>
      </c>
      <c r="Q65" s="76">
        <f t="shared" si="27"/>
        <v>11</v>
      </c>
    </row>
    <row r="66" spans="1:17" ht="12" customHeight="1" x14ac:dyDescent="0.2">
      <c r="A66" s="178"/>
      <c r="B66" s="127">
        <f t="shared" ref="B66" si="28">B26+10</f>
        <v>17</v>
      </c>
      <c r="C66" s="57" t="str">
        <f>IF(VLOOKUP($B66,【女子入力】!$G$20:$Q$49,L66,FALSE)=0,"",VLOOKUP($B66,【女子入力】!$G$20:$Q$49,L66,FALSE))</f>
        <v/>
      </c>
      <c r="D66" s="58" t="str">
        <f>IF(VLOOKUP($B66,【女子入力】!$G$20:$Q$49,M66,FALSE)=0,"",VLOOKUP($B66,【女子入力】!$G$20:$Q$49,M66,FALSE))</f>
        <v/>
      </c>
      <c r="E66" s="7"/>
      <c r="F66" s="57" t="str">
        <f>IF(VLOOKUP($B66,【女子入力】!$G$20:$Q$49,O66,FALSE)=0,"",VLOOKUP($B66,【女子入力】!$G$20:$Q$49,O66,FALSE))</f>
        <v/>
      </c>
      <c r="G66" s="58" t="str">
        <f>IF(VLOOKUP($B66,【女子入力】!$G$20:$Q$49,P66,FALSE)=0,"",VLOOKUP($B66,【女子入力】!$G$20:$Q$49,P66,FALSE))</f>
        <v/>
      </c>
      <c r="H66" s="7"/>
      <c r="K66" s="127">
        <f t="shared" ref="K66" si="29">K26+10</f>
        <v>17</v>
      </c>
      <c r="L66" s="66">
        <f>L56</f>
        <v>4</v>
      </c>
      <c r="M66" s="67">
        <f>M56</f>
        <v>5</v>
      </c>
      <c r="N66" s="65"/>
      <c r="O66" s="66">
        <f t="shared" ref="O66:P66" si="30">O56</f>
        <v>9</v>
      </c>
      <c r="P66" s="67">
        <f t="shared" si="30"/>
        <v>10</v>
      </c>
      <c r="Q66" s="65"/>
    </row>
    <row r="67" spans="1:17" s="78" customFormat="1" ht="24" customHeight="1" x14ac:dyDescent="0.2">
      <c r="A67" s="178"/>
      <c r="B67" s="168"/>
      <c r="C67" s="74" t="str">
        <f>IF(VLOOKUP($B66,【女子入力】!$G$20:$Q$49,L67,FALSE)=0,"",VLOOKUP($B66,【女子入力】!$G$20:$Q$49,L67,FALSE))</f>
        <v/>
      </c>
      <c r="D67" s="75" t="str">
        <f>IF(VLOOKUP($B66,【女子入力】!$G$20:$Q$49,M67,FALSE)=0,"",VLOOKUP($B66,【女子入力】!$G$20:$Q$49,M67,FALSE))</f>
        <v/>
      </c>
      <c r="E67" s="76" t="str">
        <f>IF(VLOOKUP($B66,【女子入力】!$G$20:$Q$49,N67,FALSE)=0,"",VLOOKUP($B66,【女子入力】!$G$20:$Q$49,N67,FALSE))</f>
        <v/>
      </c>
      <c r="F67" s="77" t="str">
        <f>IF(VLOOKUP($B66,【女子入力】!$G$20:$Q$49,O67,FALSE)=0,"",VLOOKUP($B66,【女子入力】!$G$20:$Q$49,O67,FALSE))</f>
        <v/>
      </c>
      <c r="G67" s="75" t="str">
        <f>IF(VLOOKUP($B66,【女子入力】!$G$20:$Q$49,P67,FALSE)=0,"",VLOOKUP($B66,【女子入力】!$G$20:$Q$49,P67,FALSE))</f>
        <v/>
      </c>
      <c r="H67" s="76" t="str">
        <f>IF(VLOOKUP($B66,【女子入力】!$G$20:$Q$49,Q67,FALSE)=0,"",VLOOKUP($B66,【女子入力】!$G$20:$Q$49,Q67,FALSE))</f>
        <v/>
      </c>
      <c r="K67" s="168"/>
      <c r="L67" s="79">
        <f t="shared" ref="L67:Q67" si="31">L57</f>
        <v>2</v>
      </c>
      <c r="M67" s="80">
        <f t="shared" si="31"/>
        <v>3</v>
      </c>
      <c r="N67" s="76">
        <f t="shared" si="31"/>
        <v>6</v>
      </c>
      <c r="O67" s="81">
        <f t="shared" si="31"/>
        <v>7</v>
      </c>
      <c r="P67" s="80">
        <f t="shared" si="31"/>
        <v>8</v>
      </c>
      <c r="Q67" s="76">
        <f t="shared" si="31"/>
        <v>11</v>
      </c>
    </row>
    <row r="68" spans="1:17" ht="12" customHeight="1" x14ac:dyDescent="0.2">
      <c r="A68" s="178"/>
      <c r="B68" s="127">
        <f t="shared" ref="B68" si="32">B28+10</f>
        <v>18</v>
      </c>
      <c r="C68" s="57" t="str">
        <f>IF(VLOOKUP($B68,【女子入力】!$G$20:$Q$49,L68,FALSE)=0,"",VLOOKUP($B68,【女子入力】!$G$20:$Q$49,L68,FALSE))</f>
        <v/>
      </c>
      <c r="D68" s="58" t="str">
        <f>IF(VLOOKUP($B68,【女子入力】!$G$20:$Q$49,M68,FALSE)=0,"",VLOOKUP($B68,【女子入力】!$G$20:$Q$49,M68,FALSE))</f>
        <v/>
      </c>
      <c r="E68" s="7"/>
      <c r="F68" s="57" t="str">
        <f>IF(VLOOKUP($B68,【女子入力】!$G$20:$Q$49,O68,FALSE)=0,"",VLOOKUP($B68,【女子入力】!$G$20:$Q$49,O68,FALSE))</f>
        <v/>
      </c>
      <c r="G68" s="58" t="str">
        <f>IF(VLOOKUP($B68,【女子入力】!$G$20:$Q$49,P68,FALSE)=0,"",VLOOKUP($B68,【女子入力】!$G$20:$Q$49,P68,FALSE))</f>
        <v/>
      </c>
      <c r="H68" s="7"/>
      <c r="K68" s="127">
        <f t="shared" ref="K68" si="33">K28+10</f>
        <v>18</v>
      </c>
      <c r="L68" s="66">
        <f>L66</f>
        <v>4</v>
      </c>
      <c r="M68" s="67">
        <f>M66</f>
        <v>5</v>
      </c>
      <c r="N68" s="65"/>
      <c r="O68" s="66">
        <f t="shared" ref="O68:P68" si="34">O66</f>
        <v>9</v>
      </c>
      <c r="P68" s="67">
        <f t="shared" si="34"/>
        <v>10</v>
      </c>
      <c r="Q68" s="65"/>
    </row>
    <row r="69" spans="1:17" s="78" customFormat="1" ht="24" customHeight="1" x14ac:dyDescent="0.2">
      <c r="A69" s="178"/>
      <c r="B69" s="168"/>
      <c r="C69" s="74" t="str">
        <f>IF(VLOOKUP($B68,【女子入力】!$G$20:$Q$49,L69,FALSE)=0,"",VLOOKUP($B68,【女子入力】!$G$20:$Q$49,L69,FALSE))</f>
        <v/>
      </c>
      <c r="D69" s="75" t="str">
        <f>IF(VLOOKUP($B68,【女子入力】!$G$20:$Q$49,M69,FALSE)=0,"",VLOOKUP($B68,【女子入力】!$G$20:$Q$49,M69,FALSE))</f>
        <v/>
      </c>
      <c r="E69" s="76" t="str">
        <f>IF(VLOOKUP($B68,【女子入力】!$G$20:$Q$49,N69,FALSE)=0,"",VLOOKUP($B68,【女子入力】!$G$20:$Q$49,N69,FALSE))</f>
        <v/>
      </c>
      <c r="F69" s="77" t="str">
        <f>IF(VLOOKUP($B68,【女子入力】!$G$20:$Q$49,O69,FALSE)=0,"",VLOOKUP($B68,【女子入力】!$G$20:$Q$49,O69,FALSE))</f>
        <v/>
      </c>
      <c r="G69" s="75" t="str">
        <f>IF(VLOOKUP($B68,【女子入力】!$G$20:$Q$49,P69,FALSE)=0,"",VLOOKUP($B68,【女子入力】!$G$20:$Q$49,P69,FALSE))</f>
        <v/>
      </c>
      <c r="H69" s="76" t="str">
        <f>IF(VLOOKUP($B68,【女子入力】!$G$20:$Q$49,Q69,FALSE)=0,"",VLOOKUP($B68,【女子入力】!$G$20:$Q$49,Q69,FALSE))</f>
        <v/>
      </c>
      <c r="K69" s="168"/>
      <c r="L69" s="79">
        <f t="shared" ref="L69:Q69" si="35">L67</f>
        <v>2</v>
      </c>
      <c r="M69" s="80">
        <f t="shared" si="35"/>
        <v>3</v>
      </c>
      <c r="N69" s="76">
        <f t="shared" si="35"/>
        <v>6</v>
      </c>
      <c r="O69" s="81">
        <f t="shared" si="35"/>
        <v>7</v>
      </c>
      <c r="P69" s="80">
        <f t="shared" si="35"/>
        <v>8</v>
      </c>
      <c r="Q69" s="76">
        <f t="shared" si="35"/>
        <v>11</v>
      </c>
    </row>
    <row r="70" spans="1:17" ht="12" customHeight="1" x14ac:dyDescent="0.2">
      <c r="A70" s="178"/>
      <c r="B70" s="127">
        <f t="shared" ref="B70" si="36">B30+10</f>
        <v>19</v>
      </c>
      <c r="C70" s="57" t="str">
        <f>IF(VLOOKUP($B70,【女子入力】!$G$20:$Q$49,L70,FALSE)=0,"",VLOOKUP($B70,【女子入力】!$G$20:$Q$49,L70,FALSE))</f>
        <v/>
      </c>
      <c r="D70" s="58" t="str">
        <f>IF(VLOOKUP($B70,【女子入力】!$G$20:$Q$49,M70,FALSE)=0,"",VLOOKUP($B70,【女子入力】!$G$20:$Q$49,M70,FALSE))</f>
        <v/>
      </c>
      <c r="E70" s="7"/>
      <c r="F70" s="57" t="str">
        <f>IF(VLOOKUP($B70,【女子入力】!$G$20:$Q$49,O70,FALSE)=0,"",VLOOKUP($B70,【女子入力】!$G$20:$Q$49,O70,FALSE))</f>
        <v/>
      </c>
      <c r="G70" s="58" t="str">
        <f>IF(VLOOKUP($B70,【女子入力】!$G$20:$Q$49,P70,FALSE)=0,"",VLOOKUP($B70,【女子入力】!$G$20:$Q$49,P70,FALSE))</f>
        <v/>
      </c>
      <c r="H70" s="7"/>
      <c r="K70" s="127">
        <f t="shared" ref="K70" si="37">K30+10</f>
        <v>19</v>
      </c>
      <c r="L70" s="66">
        <f>L56</f>
        <v>4</v>
      </c>
      <c r="M70" s="67">
        <f>M56</f>
        <v>5</v>
      </c>
      <c r="N70" s="65"/>
      <c r="O70" s="66">
        <f>O56</f>
        <v>9</v>
      </c>
      <c r="P70" s="67">
        <f>P56</f>
        <v>10</v>
      </c>
      <c r="Q70" s="65"/>
    </row>
    <row r="71" spans="1:17" s="78" customFormat="1" ht="24" customHeight="1" x14ac:dyDescent="0.2">
      <c r="A71" s="178"/>
      <c r="B71" s="168"/>
      <c r="C71" s="74" t="str">
        <f>IF(VLOOKUP($B70,【女子入力】!$G$20:$Q$49,L71,FALSE)=0,"",VLOOKUP($B70,【女子入力】!$G$20:$Q$49,L71,FALSE))</f>
        <v/>
      </c>
      <c r="D71" s="75" t="str">
        <f>IF(VLOOKUP($B70,【女子入力】!$G$20:$Q$49,M71,FALSE)=0,"",VLOOKUP($B70,【女子入力】!$G$20:$Q$49,M71,FALSE))</f>
        <v/>
      </c>
      <c r="E71" s="76" t="str">
        <f>IF(VLOOKUP($B70,【女子入力】!$G$20:$Q$49,N71,FALSE)=0,"",VLOOKUP($B70,【女子入力】!$G$20:$Q$49,N71,FALSE))</f>
        <v/>
      </c>
      <c r="F71" s="77" t="str">
        <f>IF(VLOOKUP($B70,【女子入力】!$G$20:$Q$49,O71,FALSE)=0,"",VLOOKUP($B70,【女子入力】!$G$20:$Q$49,O71,FALSE))</f>
        <v/>
      </c>
      <c r="G71" s="75" t="str">
        <f>IF(VLOOKUP($B70,【女子入力】!$G$20:$Q$49,P71,FALSE)=0,"",VLOOKUP($B70,【女子入力】!$G$20:$Q$49,P71,FALSE))</f>
        <v/>
      </c>
      <c r="H71" s="76" t="str">
        <f>IF(VLOOKUP($B70,【女子入力】!$G$20:$Q$49,Q71,FALSE)=0,"",VLOOKUP($B70,【女子入力】!$G$20:$Q$49,Q71,FALSE))</f>
        <v/>
      </c>
      <c r="K71" s="168"/>
      <c r="L71" s="79">
        <f>L57</f>
        <v>2</v>
      </c>
      <c r="M71" s="80">
        <f>M57</f>
        <v>3</v>
      </c>
      <c r="N71" s="76">
        <f>N57</f>
        <v>6</v>
      </c>
      <c r="O71" s="81">
        <f>O57</f>
        <v>7</v>
      </c>
      <c r="P71" s="80">
        <f>P57</f>
        <v>8</v>
      </c>
      <c r="Q71" s="76">
        <f>Q57</f>
        <v>11</v>
      </c>
    </row>
    <row r="72" spans="1:17" ht="12" customHeight="1" x14ac:dyDescent="0.2">
      <c r="A72" s="178"/>
      <c r="B72" s="127">
        <f t="shared" ref="B72" si="38">B32+10</f>
        <v>20</v>
      </c>
      <c r="C72" s="57" t="str">
        <f>IF(VLOOKUP($B72,【女子入力】!$G$20:$Q$49,L72,FALSE)=0,"",VLOOKUP($B72,【女子入力】!$G$20:$Q$49,L72,FALSE))</f>
        <v/>
      </c>
      <c r="D72" s="58" t="str">
        <f>IF(VLOOKUP($B72,【女子入力】!$G$20:$Q$49,M72,FALSE)=0,"",VLOOKUP($B72,【女子入力】!$G$20:$Q$49,M72,FALSE))</f>
        <v/>
      </c>
      <c r="E72" s="7"/>
      <c r="F72" s="57" t="str">
        <f>IF(VLOOKUP($B72,【女子入力】!$G$20:$Q$49,O72,FALSE)=0,"",VLOOKUP($B72,【女子入力】!$G$20:$Q$49,O72,FALSE))</f>
        <v/>
      </c>
      <c r="G72" s="58" t="str">
        <f>IF(VLOOKUP($B72,【女子入力】!$G$20:$Q$49,P72,FALSE)=0,"",VLOOKUP($B72,【女子入力】!$G$20:$Q$49,P72,FALSE))</f>
        <v/>
      </c>
      <c r="H72" s="7"/>
      <c r="K72" s="127">
        <f t="shared" ref="K72" si="39">K32+10</f>
        <v>20</v>
      </c>
      <c r="L72" s="66">
        <f>L70</f>
        <v>4</v>
      </c>
      <c r="M72" s="67">
        <f>M70</f>
        <v>5</v>
      </c>
      <c r="N72" s="65"/>
      <c r="O72" s="66">
        <f t="shared" ref="O72:P72" si="40">O70</f>
        <v>9</v>
      </c>
      <c r="P72" s="67">
        <f t="shared" si="40"/>
        <v>10</v>
      </c>
      <c r="Q72" s="65"/>
    </row>
    <row r="73" spans="1:17" s="78" customFormat="1" ht="24" customHeight="1" x14ac:dyDescent="0.2">
      <c r="A73" s="179"/>
      <c r="B73" s="168"/>
      <c r="C73" s="74" t="str">
        <f>IF(VLOOKUP($B72,【女子入力】!$G$20:$Q$49,L73,FALSE)=0,"",VLOOKUP($B72,【女子入力】!$G$20:$Q$49,L73,FALSE))</f>
        <v/>
      </c>
      <c r="D73" s="75" t="str">
        <f>IF(VLOOKUP($B72,【女子入力】!$G$20:$Q$49,M73,FALSE)=0,"",VLOOKUP($B72,【女子入力】!$G$20:$Q$49,M73,FALSE))</f>
        <v/>
      </c>
      <c r="E73" s="76" t="str">
        <f>IF(VLOOKUP($B72,【女子入力】!$G$20:$Q$49,N73,FALSE)=0,"",VLOOKUP($B72,【女子入力】!$G$20:$Q$49,N73,FALSE))</f>
        <v/>
      </c>
      <c r="F73" s="74" t="str">
        <f>IF(VLOOKUP($B72,【女子入力】!$G$20:$Q$49,O73,FALSE)=0,"",VLOOKUP($B72,【女子入力】!$G$20:$Q$49,O73,FALSE))</f>
        <v/>
      </c>
      <c r="G73" s="75" t="str">
        <f>IF(VLOOKUP($B72,【女子入力】!$G$20:$Q$49,P73,FALSE)=0,"",VLOOKUP($B72,【女子入力】!$G$20:$Q$49,P73,FALSE))</f>
        <v/>
      </c>
      <c r="H73" s="76" t="str">
        <f>IF(VLOOKUP($B72,【女子入力】!$G$20:$Q$49,Q73,FALSE)=0,"",VLOOKUP($B72,【女子入力】!$G$20:$Q$49,Q73,FALSE))</f>
        <v/>
      </c>
      <c r="K73" s="168"/>
      <c r="L73" s="79">
        <f t="shared" ref="L73:Q73" si="41">L71</f>
        <v>2</v>
      </c>
      <c r="M73" s="80">
        <f t="shared" si="41"/>
        <v>3</v>
      </c>
      <c r="N73" s="76">
        <f t="shared" si="41"/>
        <v>6</v>
      </c>
      <c r="O73" s="79">
        <f t="shared" si="41"/>
        <v>7</v>
      </c>
      <c r="P73" s="80">
        <f t="shared" si="41"/>
        <v>8</v>
      </c>
      <c r="Q73" s="76">
        <f t="shared" si="41"/>
        <v>11</v>
      </c>
    </row>
    <row r="74" spans="1:17" ht="9" customHeight="1" x14ac:dyDescent="0.2">
      <c r="A74" s="3"/>
      <c r="B74" s="4"/>
      <c r="C74" s="4"/>
      <c r="D74" s="36"/>
      <c r="E74" s="6"/>
      <c r="F74" s="6"/>
      <c r="G74" s="36"/>
      <c r="H74" s="6"/>
      <c r="K74" s="3"/>
      <c r="L74" s="4"/>
      <c r="M74" s="36"/>
      <c r="N74" s="6"/>
      <c r="O74" s="6"/>
      <c r="P74" s="36"/>
      <c r="Q74" s="6"/>
    </row>
    <row r="75" spans="1:17" ht="16.5" customHeight="1" x14ac:dyDescent="0.2">
      <c r="A75" s="126" t="s">
        <v>7</v>
      </c>
      <c r="B75" s="126"/>
      <c r="C75" s="126"/>
      <c r="D75" s="126"/>
      <c r="E75" s="126"/>
      <c r="F75" s="126"/>
      <c r="G75" s="126"/>
      <c r="H75" s="126"/>
    </row>
    <row r="76" spans="1:17" ht="30.75" customHeight="1" x14ac:dyDescent="0.2">
      <c r="A76" s="180">
        <f ca="1">【女子入力】!C$6</f>
        <v>44682</v>
      </c>
      <c r="B76" s="180"/>
      <c r="C76" s="180"/>
      <c r="D76" s="134" t="s">
        <v>0</v>
      </c>
      <c r="E76" s="134"/>
      <c r="F76" s="125" t="str">
        <f>【女子入力】!C$4&amp;"中学校"</f>
        <v>○○中学校</v>
      </c>
      <c r="G76" s="125"/>
      <c r="H76" s="54"/>
    </row>
    <row r="77" spans="1:17" ht="13.5" customHeight="1" x14ac:dyDescent="0.2">
      <c r="D77" s="134"/>
      <c r="E77" s="134"/>
      <c r="F77" s="123"/>
      <c r="G77" s="123"/>
      <c r="H77" s="54"/>
    </row>
    <row r="78" spans="1:17" ht="13.5" customHeight="1" x14ac:dyDescent="0.2">
      <c r="E78" s="55"/>
      <c r="F78" s="54"/>
      <c r="G78" s="54"/>
      <c r="H78" s="54"/>
    </row>
    <row r="79" spans="1:17" ht="30" customHeight="1" x14ac:dyDescent="0.3">
      <c r="D79" s="124" t="s">
        <v>80</v>
      </c>
      <c r="E79" s="124"/>
      <c r="F79" s="123" t="str">
        <f>【女子入力】!C$5</f>
        <v>○○　○○</v>
      </c>
      <c r="G79" s="123"/>
      <c r="H79" s="37" t="s">
        <v>75</v>
      </c>
    </row>
    <row r="80" spans="1:17" ht="13.5" customHeight="1" x14ac:dyDescent="0.2">
      <c r="E80" s="64"/>
    </row>
    <row r="81" spans="1:17" ht="13.35" customHeight="1" x14ac:dyDescent="0.2"/>
    <row r="82" spans="1:17" ht="56.4" customHeight="1" x14ac:dyDescent="0.2">
      <c r="A82" s="132" t="str">
        <f>"【"&amp;【女子入力】!C$2&amp;" 】"</f>
        <v>【　　　第６３回那覇地区中学校夏季ソフトテニス競技大会　　　 】</v>
      </c>
      <c r="B82" s="132"/>
      <c r="C82" s="132"/>
      <c r="D82" s="132"/>
      <c r="E82" s="132"/>
      <c r="F82" s="132"/>
      <c r="G82" s="132"/>
      <c r="H82" s="132"/>
    </row>
    <row r="83" spans="1:17" ht="26.4" customHeight="1" x14ac:dyDescent="0.2">
      <c r="A83" s="135" t="s">
        <v>85</v>
      </c>
      <c r="B83" s="136"/>
      <c r="C83" s="136"/>
      <c r="D83" s="136"/>
      <c r="E83" s="136"/>
      <c r="F83" s="136"/>
      <c r="G83" s="136"/>
      <c r="H83" s="136"/>
    </row>
    <row r="84" spans="1:17" ht="20.25" customHeight="1" x14ac:dyDescent="0.2">
      <c r="A84" s="161" t="s">
        <v>0</v>
      </c>
      <c r="B84" s="161"/>
      <c r="C84" s="162" t="str">
        <f>【女子入力】!C$4</f>
        <v>○○</v>
      </c>
      <c r="D84" s="164" t="s">
        <v>11</v>
      </c>
      <c r="E84" s="165"/>
      <c r="F84" s="154" t="str">
        <f>"電話番号→　"&amp;【女子入力】!E$4</f>
        <v>電話番号→　098-123-4567</v>
      </c>
      <c r="G84" s="155"/>
      <c r="H84" s="156"/>
    </row>
    <row r="85" spans="1:17" ht="20.25" customHeight="1" x14ac:dyDescent="0.2">
      <c r="A85" s="161"/>
      <c r="B85" s="161"/>
      <c r="C85" s="163"/>
      <c r="D85" s="166"/>
      <c r="E85" s="167"/>
      <c r="F85" s="154" t="str">
        <f>"ＦＡＸ番号→　"&amp;【女子入力】!E$5</f>
        <v>ＦＡＸ番号→　098-123-6789</v>
      </c>
      <c r="G85" s="155"/>
      <c r="H85" s="156"/>
    </row>
    <row r="86" spans="1:17" ht="20.25" customHeight="1" x14ac:dyDescent="0.2">
      <c r="A86" s="161" t="s">
        <v>2</v>
      </c>
      <c r="B86" s="161"/>
      <c r="C86" s="114" t="str">
        <f>【女子入力】!C$11</f>
        <v>○○○　○○</v>
      </c>
      <c r="D86" s="115"/>
      <c r="E86" s="137"/>
      <c r="F86" s="139" t="str">
        <f>"携帯番号→　"&amp;【女子入力】!E$11</f>
        <v>携帯番号→　090-8765-4321</v>
      </c>
      <c r="G86" s="140"/>
      <c r="H86" s="141"/>
    </row>
    <row r="87" spans="1:17" ht="20.25" customHeight="1" x14ac:dyDescent="0.2">
      <c r="A87" s="161"/>
      <c r="B87" s="161"/>
      <c r="C87" s="116"/>
      <c r="D87" s="117"/>
      <c r="E87" s="138"/>
      <c r="F87" s="142"/>
      <c r="G87" s="143"/>
      <c r="H87" s="144"/>
    </row>
    <row r="88" spans="1:17" ht="31.5" customHeight="1" x14ac:dyDescent="0.2">
      <c r="A88" s="145" t="s">
        <v>3</v>
      </c>
      <c r="B88" s="146"/>
      <c r="C88" s="173" t="str">
        <f>IF(【女子入力】!C$12="","",【女子入力】!C$12)</f>
        <v>○○　○○○</v>
      </c>
      <c r="D88" s="174"/>
      <c r="E88" s="174"/>
      <c r="F88" s="175" t="str">
        <f>IF(【女子入力】!D$12="","","（"&amp;【女子入力】!D$12&amp;"）")</f>
        <v>（教員外）</v>
      </c>
      <c r="G88" s="175"/>
      <c r="H88" s="176"/>
    </row>
    <row r="89" spans="1:17" ht="31.5" customHeight="1" x14ac:dyDescent="0.2">
      <c r="A89" s="147"/>
      <c r="B89" s="148"/>
      <c r="C89" s="173" t="str">
        <f>IF(【女子入力】!C$13="","",【女子入力】!C$13)</f>
        <v/>
      </c>
      <c r="D89" s="174"/>
      <c r="E89" s="174"/>
      <c r="F89" s="175" t="str">
        <f>IF(【女子入力】!D$13="","","（"&amp;【女子入力】!D$13&amp;"）")</f>
        <v/>
      </c>
      <c r="G89" s="175"/>
      <c r="H89" s="176"/>
    </row>
    <row r="90" spans="1:17" ht="14.4" customHeight="1" x14ac:dyDescent="0.2">
      <c r="A90" s="1"/>
      <c r="B90" s="1"/>
      <c r="C90" s="122" t="s">
        <v>42</v>
      </c>
      <c r="D90" s="122"/>
      <c r="E90" s="122"/>
      <c r="F90" s="122"/>
      <c r="G90" s="122"/>
    </row>
    <row r="91" spans="1:17" ht="20.399999999999999" customHeight="1" x14ac:dyDescent="0.2">
      <c r="A91" s="157" t="s">
        <v>111</v>
      </c>
      <c r="B91" s="157"/>
      <c r="C91" s="157"/>
      <c r="D91" s="157"/>
      <c r="E91" s="157"/>
      <c r="F91" s="157"/>
      <c r="G91" s="158"/>
      <c r="H91" s="158"/>
    </row>
    <row r="92" spans="1:17" s="72" customFormat="1" ht="15" customHeight="1" x14ac:dyDescent="0.2">
      <c r="A92" s="172"/>
      <c r="B92" s="172"/>
      <c r="C92" s="169" t="s">
        <v>4</v>
      </c>
      <c r="D92" s="170"/>
      <c r="E92" s="170"/>
      <c r="F92" s="170"/>
      <c r="G92" s="170"/>
      <c r="H92" s="171"/>
      <c r="K92" s="172"/>
      <c r="L92" s="169" t="s">
        <v>83</v>
      </c>
      <c r="M92" s="170"/>
      <c r="N92" s="170"/>
      <c r="O92" s="170"/>
      <c r="P92" s="170"/>
      <c r="Q92" s="171"/>
    </row>
    <row r="93" spans="1:17" s="72" customFormat="1" ht="15" customHeight="1" x14ac:dyDescent="0.2">
      <c r="A93" s="172"/>
      <c r="B93" s="172"/>
      <c r="C93" s="169" t="s">
        <v>155</v>
      </c>
      <c r="D93" s="171"/>
      <c r="E93" s="73" t="s">
        <v>1</v>
      </c>
      <c r="F93" s="169" t="s">
        <v>156</v>
      </c>
      <c r="G93" s="171"/>
      <c r="H93" s="73" t="s">
        <v>1</v>
      </c>
      <c r="K93" s="172"/>
      <c r="L93" s="169" t="s">
        <v>155</v>
      </c>
      <c r="M93" s="171"/>
      <c r="N93" s="73" t="s">
        <v>1</v>
      </c>
      <c r="O93" s="169" t="s">
        <v>156</v>
      </c>
      <c r="P93" s="171"/>
      <c r="Q93" s="73" t="s">
        <v>1</v>
      </c>
    </row>
    <row r="94" spans="1:17" ht="12" customHeight="1" x14ac:dyDescent="0.2">
      <c r="A94" s="177" t="s">
        <v>87</v>
      </c>
      <c r="B94" s="127">
        <f>B54+10</f>
        <v>21</v>
      </c>
      <c r="C94" s="57" t="str">
        <f>IF(VLOOKUP($B94,【女子入力】!$G$20:$Q$49,L94,FALSE)=0,"",VLOOKUP($B94,【女子入力】!$G$20:$Q$49,L94,FALSE))</f>
        <v/>
      </c>
      <c r="D94" s="58" t="str">
        <f>IF(VLOOKUP($B94,【女子入力】!$G$20:$Q$49,M94,FALSE)=0,"",VLOOKUP($B94,【女子入力】!$G$20:$Q$49,M94,FALSE))</f>
        <v/>
      </c>
      <c r="E94" s="7"/>
      <c r="F94" s="57" t="str">
        <f>IF(VLOOKUP($B94,【女子入力】!$G$20:$Q$49,O94,FALSE)=0,"",VLOOKUP($B94,【女子入力】!$G$20:$Q$49,O94,FALSE))</f>
        <v/>
      </c>
      <c r="G94" s="58" t="str">
        <f>IF(VLOOKUP($B94,【女子入力】!$G$20:$Q$49,P94,FALSE)=0,"",VLOOKUP($B94,【女子入力】!$G$20:$Q$49,P94,FALSE))</f>
        <v/>
      </c>
      <c r="H94" s="7"/>
      <c r="K94" s="127">
        <f>K54+10</f>
        <v>21</v>
      </c>
      <c r="L94" s="66">
        <v>4</v>
      </c>
      <c r="M94" s="67">
        <v>5</v>
      </c>
      <c r="N94" s="65"/>
      <c r="O94" s="66">
        <v>9</v>
      </c>
      <c r="P94" s="67">
        <v>10</v>
      </c>
      <c r="Q94" s="65"/>
    </row>
    <row r="95" spans="1:17" s="78" customFormat="1" ht="24" customHeight="1" x14ac:dyDescent="0.2">
      <c r="A95" s="178"/>
      <c r="B95" s="168"/>
      <c r="C95" s="74" t="str">
        <f>IF(VLOOKUP($B94,【女子入力】!$G$20:$Q$49,L95,FALSE)=0,"",VLOOKUP($B94,【女子入力】!$G$20:$Q$49,L95,FALSE))</f>
        <v/>
      </c>
      <c r="D95" s="75" t="str">
        <f>IF(VLOOKUP($B94,【女子入力】!$G$20:$Q$49,M95,FALSE)=0,"",VLOOKUP($B94,【女子入力】!$G$20:$Q$49,M95,FALSE))</f>
        <v/>
      </c>
      <c r="E95" s="76" t="str">
        <f>IF(VLOOKUP($B94,【女子入力】!$G$20:$Q$49,N95,FALSE)=0,"",VLOOKUP($B94,【女子入力】!$G$20:$Q$49,N95,FALSE))</f>
        <v/>
      </c>
      <c r="F95" s="77" t="str">
        <f>IF(VLOOKUP($B94,【女子入力】!$G$20:$Q$49,O95,FALSE)=0,"",VLOOKUP($B94,【女子入力】!$G$20:$Q$49,O95,FALSE))</f>
        <v/>
      </c>
      <c r="G95" s="75" t="str">
        <f>IF(VLOOKUP($B94,【女子入力】!$G$20:$Q$49,P95,FALSE)=0,"",VLOOKUP($B94,【女子入力】!$G$20:$Q$49,P95,FALSE))</f>
        <v/>
      </c>
      <c r="H95" s="76" t="str">
        <f>IF(VLOOKUP($B94,【女子入力】!$G$20:$Q$49,Q95,FALSE)=0,"",VLOOKUP($B94,【女子入力】!$G$20:$Q$49,Q95,FALSE))</f>
        <v/>
      </c>
      <c r="K95" s="168"/>
      <c r="L95" s="79">
        <v>2</v>
      </c>
      <c r="M95" s="80">
        <v>3</v>
      </c>
      <c r="N95" s="76">
        <v>6</v>
      </c>
      <c r="O95" s="81">
        <v>7</v>
      </c>
      <c r="P95" s="80">
        <v>8</v>
      </c>
      <c r="Q95" s="76">
        <v>11</v>
      </c>
    </row>
    <row r="96" spans="1:17" ht="12" customHeight="1" x14ac:dyDescent="0.2">
      <c r="A96" s="178"/>
      <c r="B96" s="127">
        <f t="shared" ref="B96" si="42">B56+10</f>
        <v>22</v>
      </c>
      <c r="C96" s="57" t="str">
        <f>IF(VLOOKUP($B96,【女子入力】!$G$20:$Q$49,L96,FALSE)=0,"",VLOOKUP($B96,【女子入力】!$G$20:$Q$49,L96,FALSE))</f>
        <v/>
      </c>
      <c r="D96" s="58" t="str">
        <f>IF(VLOOKUP($B96,【女子入力】!$G$20:$Q$49,M96,FALSE)=0,"",VLOOKUP($B96,【女子入力】!$G$20:$Q$49,M96,FALSE))</f>
        <v/>
      </c>
      <c r="E96" s="7"/>
      <c r="F96" s="57" t="str">
        <f>IF(VLOOKUP($B96,【女子入力】!$G$20:$Q$49,O96,FALSE)=0,"",VLOOKUP($B96,【女子入力】!$G$20:$Q$49,O96,FALSE))</f>
        <v/>
      </c>
      <c r="G96" s="58" t="str">
        <f>IF(VLOOKUP($B96,【女子入力】!$G$20:$Q$49,P96,FALSE)=0,"",VLOOKUP($B96,【女子入力】!$G$20:$Q$49,P96,FALSE))</f>
        <v/>
      </c>
      <c r="H96" s="7"/>
      <c r="K96" s="127">
        <f t="shared" ref="K96" si="43">K56+10</f>
        <v>22</v>
      </c>
      <c r="L96" s="66">
        <f>L94</f>
        <v>4</v>
      </c>
      <c r="M96" s="67">
        <f>M94</f>
        <v>5</v>
      </c>
      <c r="N96" s="65"/>
      <c r="O96" s="66">
        <f t="shared" ref="O96:P96" si="44">O94</f>
        <v>9</v>
      </c>
      <c r="P96" s="67">
        <f t="shared" si="44"/>
        <v>10</v>
      </c>
      <c r="Q96" s="65"/>
    </row>
    <row r="97" spans="1:17" s="78" customFormat="1" ht="24" customHeight="1" x14ac:dyDescent="0.2">
      <c r="A97" s="178"/>
      <c r="B97" s="168"/>
      <c r="C97" s="74" t="str">
        <f>IF(VLOOKUP($B96,【女子入力】!$G$20:$Q$49,L97,FALSE)=0,"",VLOOKUP($B96,【女子入力】!$G$20:$Q$49,L97,FALSE))</f>
        <v/>
      </c>
      <c r="D97" s="75" t="str">
        <f>IF(VLOOKUP($B96,【女子入力】!$G$20:$Q$49,M97,FALSE)=0,"",VLOOKUP($B96,【女子入力】!$G$20:$Q$49,M97,FALSE))</f>
        <v/>
      </c>
      <c r="E97" s="76" t="str">
        <f>IF(VLOOKUP($B96,【女子入力】!$G$20:$Q$49,N97,FALSE)=0,"",VLOOKUP($B96,【女子入力】!$G$20:$Q$49,N97,FALSE))</f>
        <v/>
      </c>
      <c r="F97" s="77" t="str">
        <f>IF(VLOOKUP($B96,【女子入力】!$G$20:$Q$49,O97,FALSE)=0,"",VLOOKUP($B96,【女子入力】!$G$20:$Q$49,O97,FALSE))</f>
        <v/>
      </c>
      <c r="G97" s="75" t="str">
        <f>IF(VLOOKUP($B96,【女子入力】!$G$20:$Q$49,P97,FALSE)=0,"",VLOOKUP($B96,【女子入力】!$G$20:$Q$49,P97,FALSE))</f>
        <v/>
      </c>
      <c r="H97" s="76" t="str">
        <f>IF(VLOOKUP($B96,【女子入力】!$G$20:$Q$49,Q97,FALSE)=0,"",VLOOKUP($B96,【女子入力】!$G$20:$Q$49,Q97,FALSE))</f>
        <v/>
      </c>
      <c r="K97" s="168"/>
      <c r="L97" s="79">
        <f t="shared" ref="L97:Q98" si="45">L95</f>
        <v>2</v>
      </c>
      <c r="M97" s="80">
        <f t="shared" si="45"/>
        <v>3</v>
      </c>
      <c r="N97" s="76">
        <f t="shared" si="45"/>
        <v>6</v>
      </c>
      <c r="O97" s="81">
        <f t="shared" si="45"/>
        <v>7</v>
      </c>
      <c r="P97" s="80">
        <f t="shared" si="45"/>
        <v>8</v>
      </c>
      <c r="Q97" s="76">
        <f t="shared" si="45"/>
        <v>11</v>
      </c>
    </row>
    <row r="98" spans="1:17" ht="12" customHeight="1" x14ac:dyDescent="0.2">
      <c r="A98" s="178"/>
      <c r="B98" s="127">
        <f t="shared" ref="B98" si="46">B58+10</f>
        <v>23</v>
      </c>
      <c r="C98" s="57" t="str">
        <f>IF(VLOOKUP($B98,【女子入力】!$G$20:$Q$49,L98,FALSE)=0,"",VLOOKUP($B98,【女子入力】!$G$20:$Q$49,L98,FALSE))</f>
        <v/>
      </c>
      <c r="D98" s="58" t="str">
        <f>IF(VLOOKUP($B98,【女子入力】!$G$20:$Q$49,M98,FALSE)=0,"",VLOOKUP($B98,【女子入力】!$G$20:$Q$49,M98,FALSE))</f>
        <v/>
      </c>
      <c r="E98" s="7"/>
      <c r="F98" s="57" t="str">
        <f>IF(VLOOKUP($B98,【女子入力】!$G$20:$Q$49,O98,FALSE)=0,"",VLOOKUP($B98,【女子入力】!$G$20:$Q$49,O98,FALSE))</f>
        <v/>
      </c>
      <c r="G98" s="58" t="str">
        <f>IF(VLOOKUP($B98,【女子入力】!$G$20:$Q$49,P98,FALSE)=0,"",VLOOKUP($B98,【女子入力】!$G$20:$Q$49,P98,FALSE))</f>
        <v/>
      </c>
      <c r="H98" s="7"/>
      <c r="K98" s="127">
        <f t="shared" ref="K98" si="47">K58+10</f>
        <v>23</v>
      </c>
      <c r="L98" s="66">
        <f>L96</f>
        <v>4</v>
      </c>
      <c r="M98" s="67">
        <f>M96</f>
        <v>5</v>
      </c>
      <c r="N98" s="65"/>
      <c r="O98" s="66">
        <f t="shared" si="45"/>
        <v>9</v>
      </c>
      <c r="P98" s="67">
        <f t="shared" si="45"/>
        <v>10</v>
      </c>
      <c r="Q98" s="65"/>
    </row>
    <row r="99" spans="1:17" s="78" customFormat="1" ht="24" customHeight="1" x14ac:dyDescent="0.2">
      <c r="A99" s="178"/>
      <c r="B99" s="168"/>
      <c r="C99" s="74" t="str">
        <f>IF(VLOOKUP($B98,【女子入力】!$G$20:$Q$49,L99,FALSE)=0,"",VLOOKUP($B98,【女子入力】!$G$20:$Q$49,L99,FALSE))</f>
        <v/>
      </c>
      <c r="D99" s="75" t="str">
        <f>IF(VLOOKUP($B98,【女子入力】!$G$20:$Q$49,M99,FALSE)=0,"",VLOOKUP($B98,【女子入力】!$G$20:$Q$49,M99,FALSE))</f>
        <v/>
      </c>
      <c r="E99" s="76" t="str">
        <f>IF(VLOOKUP($B98,【女子入力】!$G$20:$Q$49,N99,FALSE)=0,"",VLOOKUP($B98,【女子入力】!$G$20:$Q$49,N99,FALSE))</f>
        <v/>
      </c>
      <c r="F99" s="77" t="str">
        <f>IF(VLOOKUP($B98,【女子入力】!$G$20:$Q$49,O99,FALSE)=0,"",VLOOKUP($B98,【女子入力】!$G$20:$Q$49,O99,FALSE))</f>
        <v/>
      </c>
      <c r="G99" s="75" t="str">
        <f>IF(VLOOKUP($B98,【女子入力】!$G$20:$Q$49,P99,FALSE)=0,"",VLOOKUP($B98,【女子入力】!$G$20:$Q$49,P99,FALSE))</f>
        <v/>
      </c>
      <c r="H99" s="76" t="str">
        <f>IF(VLOOKUP($B98,【女子入力】!$G$20:$Q$49,Q99,FALSE)=0,"",VLOOKUP($B98,【女子入力】!$G$20:$Q$49,Q99,FALSE))</f>
        <v/>
      </c>
      <c r="K99" s="168"/>
      <c r="L99" s="79">
        <f t="shared" ref="L99:Q100" si="48">L97</f>
        <v>2</v>
      </c>
      <c r="M99" s="80">
        <f t="shared" si="48"/>
        <v>3</v>
      </c>
      <c r="N99" s="76">
        <f t="shared" si="48"/>
        <v>6</v>
      </c>
      <c r="O99" s="81">
        <f t="shared" si="48"/>
        <v>7</v>
      </c>
      <c r="P99" s="80">
        <f t="shared" si="48"/>
        <v>8</v>
      </c>
      <c r="Q99" s="76">
        <f t="shared" si="48"/>
        <v>11</v>
      </c>
    </row>
    <row r="100" spans="1:17" ht="12" customHeight="1" x14ac:dyDescent="0.2">
      <c r="A100" s="178"/>
      <c r="B100" s="127">
        <f t="shared" ref="B100" si="49">B60+10</f>
        <v>24</v>
      </c>
      <c r="C100" s="57" t="str">
        <f>IF(VLOOKUP($B100,【女子入力】!$G$20:$Q$49,L100,FALSE)=0,"",VLOOKUP($B100,【女子入力】!$G$20:$Q$49,L100,FALSE))</f>
        <v/>
      </c>
      <c r="D100" s="58" t="str">
        <f>IF(VLOOKUP($B100,【女子入力】!$G$20:$Q$49,M100,FALSE)=0,"",VLOOKUP($B100,【女子入力】!$G$20:$Q$49,M100,FALSE))</f>
        <v/>
      </c>
      <c r="E100" s="7"/>
      <c r="F100" s="57" t="str">
        <f>IF(VLOOKUP($B100,【女子入力】!$G$20:$Q$49,O100,FALSE)=0,"",VLOOKUP($B100,【女子入力】!$G$20:$Q$49,O100,FALSE))</f>
        <v/>
      </c>
      <c r="G100" s="58" t="str">
        <f>IF(VLOOKUP($B100,【女子入力】!$G$20:$Q$49,P100,FALSE)=0,"",VLOOKUP($B100,【女子入力】!$G$20:$Q$49,P100,FALSE))</f>
        <v/>
      </c>
      <c r="H100" s="7"/>
      <c r="K100" s="127">
        <f t="shared" ref="K100" si="50">K60+10</f>
        <v>24</v>
      </c>
      <c r="L100" s="66">
        <f>L98</f>
        <v>4</v>
      </c>
      <c r="M100" s="67">
        <f>M98</f>
        <v>5</v>
      </c>
      <c r="N100" s="65"/>
      <c r="O100" s="66">
        <f t="shared" si="48"/>
        <v>9</v>
      </c>
      <c r="P100" s="67">
        <f t="shared" si="48"/>
        <v>10</v>
      </c>
      <c r="Q100" s="65"/>
    </row>
    <row r="101" spans="1:17" s="78" customFormat="1" ht="24" customHeight="1" x14ac:dyDescent="0.2">
      <c r="A101" s="178"/>
      <c r="B101" s="168"/>
      <c r="C101" s="74" t="str">
        <f>IF(VLOOKUP($B100,【女子入力】!$G$20:$Q$49,L101,FALSE)=0,"",VLOOKUP($B100,【女子入力】!$G$20:$Q$49,L101,FALSE))</f>
        <v/>
      </c>
      <c r="D101" s="75" t="str">
        <f>IF(VLOOKUP($B100,【女子入力】!$G$20:$Q$49,M101,FALSE)=0,"",VLOOKUP($B100,【女子入力】!$G$20:$Q$49,M101,FALSE))</f>
        <v/>
      </c>
      <c r="E101" s="76" t="str">
        <f>IF(VLOOKUP($B100,【女子入力】!$G$20:$Q$49,N101,FALSE)=0,"",VLOOKUP($B100,【女子入力】!$G$20:$Q$49,N101,FALSE))</f>
        <v/>
      </c>
      <c r="F101" s="77" t="str">
        <f>IF(VLOOKUP($B100,【女子入力】!$G$20:$Q$49,O101,FALSE)=0,"",VLOOKUP($B100,【女子入力】!$G$20:$Q$49,O101,FALSE))</f>
        <v/>
      </c>
      <c r="G101" s="75" t="str">
        <f>IF(VLOOKUP($B100,【女子入力】!$G$20:$Q$49,P101,FALSE)=0,"",VLOOKUP($B100,【女子入力】!$G$20:$Q$49,P101,FALSE))</f>
        <v/>
      </c>
      <c r="H101" s="76" t="str">
        <f>IF(VLOOKUP($B100,【女子入力】!$G$20:$Q$49,Q101,FALSE)=0,"",VLOOKUP($B100,【女子入力】!$G$20:$Q$49,Q101,FALSE))</f>
        <v/>
      </c>
      <c r="K101" s="168"/>
      <c r="L101" s="79">
        <f t="shared" ref="L101:Q102" si="51">L99</f>
        <v>2</v>
      </c>
      <c r="M101" s="80">
        <f t="shared" si="51"/>
        <v>3</v>
      </c>
      <c r="N101" s="76">
        <f t="shared" si="51"/>
        <v>6</v>
      </c>
      <c r="O101" s="81">
        <f t="shared" si="51"/>
        <v>7</v>
      </c>
      <c r="P101" s="80">
        <f t="shared" si="51"/>
        <v>8</v>
      </c>
      <c r="Q101" s="76">
        <f t="shared" si="51"/>
        <v>11</v>
      </c>
    </row>
    <row r="102" spans="1:17" ht="12" customHeight="1" x14ac:dyDescent="0.2">
      <c r="A102" s="178"/>
      <c r="B102" s="127">
        <f t="shared" ref="B102" si="52">B62+10</f>
        <v>25</v>
      </c>
      <c r="C102" s="57" t="str">
        <f>IF(VLOOKUP($B102,【女子入力】!$G$20:$Q$49,L102,FALSE)=0,"",VLOOKUP($B102,【女子入力】!$G$20:$Q$49,L102,FALSE))</f>
        <v/>
      </c>
      <c r="D102" s="58" t="str">
        <f>IF(VLOOKUP($B102,【女子入力】!$G$20:$Q$49,M102,FALSE)=0,"",VLOOKUP($B102,【女子入力】!$G$20:$Q$49,M102,FALSE))</f>
        <v/>
      </c>
      <c r="E102" s="7"/>
      <c r="F102" s="57" t="str">
        <f>IF(VLOOKUP($B102,【女子入力】!$G$20:$Q$49,O102,FALSE)=0,"",VLOOKUP($B102,【女子入力】!$G$20:$Q$49,O102,FALSE))</f>
        <v/>
      </c>
      <c r="G102" s="58" t="str">
        <f>IF(VLOOKUP($B102,【女子入力】!$G$20:$Q$49,P102,FALSE)=0,"",VLOOKUP($B102,【女子入力】!$G$20:$Q$49,P102,FALSE))</f>
        <v/>
      </c>
      <c r="H102" s="7"/>
      <c r="K102" s="127">
        <f t="shared" ref="K102" si="53">K62+10</f>
        <v>25</v>
      </c>
      <c r="L102" s="66">
        <f>L100</f>
        <v>4</v>
      </c>
      <c r="M102" s="67">
        <f>M100</f>
        <v>5</v>
      </c>
      <c r="N102" s="65"/>
      <c r="O102" s="66">
        <f t="shared" si="51"/>
        <v>9</v>
      </c>
      <c r="P102" s="67">
        <f t="shared" si="51"/>
        <v>10</v>
      </c>
      <c r="Q102" s="65"/>
    </row>
    <row r="103" spans="1:17" s="78" customFormat="1" ht="24" customHeight="1" x14ac:dyDescent="0.2">
      <c r="A103" s="178"/>
      <c r="B103" s="168"/>
      <c r="C103" s="74" t="str">
        <f>IF(VLOOKUP($B102,【女子入力】!$G$20:$Q$49,L103,FALSE)=0,"",VLOOKUP($B102,【女子入力】!$G$20:$Q$49,L103,FALSE))</f>
        <v/>
      </c>
      <c r="D103" s="75" t="str">
        <f>IF(VLOOKUP($B102,【女子入力】!$G$20:$Q$49,M103,FALSE)=0,"",VLOOKUP($B102,【女子入力】!$G$20:$Q$49,M103,FALSE))</f>
        <v/>
      </c>
      <c r="E103" s="76" t="str">
        <f>IF(VLOOKUP($B102,【女子入力】!$G$20:$Q$49,N103,FALSE)=0,"",VLOOKUP($B102,【女子入力】!$G$20:$Q$49,N103,FALSE))</f>
        <v/>
      </c>
      <c r="F103" s="77" t="str">
        <f>IF(VLOOKUP($B102,【女子入力】!$G$20:$Q$49,O103,FALSE)=0,"",VLOOKUP($B102,【女子入力】!$G$20:$Q$49,O103,FALSE))</f>
        <v/>
      </c>
      <c r="G103" s="75" t="str">
        <f>IF(VLOOKUP($B102,【女子入力】!$G$20:$Q$49,P103,FALSE)=0,"",VLOOKUP($B102,【女子入力】!$G$20:$Q$49,P103,FALSE))</f>
        <v/>
      </c>
      <c r="H103" s="76" t="str">
        <f>IF(VLOOKUP($B102,【女子入力】!$G$20:$Q$49,Q103,FALSE)=0,"",VLOOKUP($B102,【女子入力】!$G$20:$Q$49,Q103,FALSE))</f>
        <v/>
      </c>
      <c r="K103" s="168"/>
      <c r="L103" s="79">
        <f t="shared" ref="L103:Q104" si="54">L101</f>
        <v>2</v>
      </c>
      <c r="M103" s="80">
        <f t="shared" si="54"/>
        <v>3</v>
      </c>
      <c r="N103" s="76">
        <f t="shared" si="54"/>
        <v>6</v>
      </c>
      <c r="O103" s="81">
        <f t="shared" si="54"/>
        <v>7</v>
      </c>
      <c r="P103" s="80">
        <f t="shared" si="54"/>
        <v>8</v>
      </c>
      <c r="Q103" s="76">
        <f t="shared" si="54"/>
        <v>11</v>
      </c>
    </row>
    <row r="104" spans="1:17" ht="12" customHeight="1" x14ac:dyDescent="0.2">
      <c r="A104" s="178"/>
      <c r="B104" s="127">
        <f t="shared" ref="B104" si="55">B64+10</f>
        <v>26</v>
      </c>
      <c r="C104" s="57" t="str">
        <f>IF(VLOOKUP($B104,【女子入力】!$G$20:$Q$49,L104,FALSE)=0,"",VLOOKUP($B104,【女子入力】!$G$20:$Q$49,L104,FALSE))</f>
        <v/>
      </c>
      <c r="D104" s="58" t="str">
        <f>IF(VLOOKUP($B104,【女子入力】!$G$20:$Q$49,M104,FALSE)=0,"",VLOOKUP($B104,【女子入力】!$G$20:$Q$49,M104,FALSE))</f>
        <v/>
      </c>
      <c r="E104" s="7"/>
      <c r="F104" s="57" t="str">
        <f>IF(VLOOKUP($B104,【女子入力】!$G$20:$Q$49,O104,FALSE)=0,"",VLOOKUP($B104,【女子入力】!$G$20:$Q$49,O104,FALSE))</f>
        <v/>
      </c>
      <c r="G104" s="58" t="str">
        <f>IF(VLOOKUP($B104,【女子入力】!$G$20:$Q$49,P104,FALSE)=0,"",VLOOKUP($B104,【女子入力】!$G$20:$Q$49,P104,FALSE))</f>
        <v/>
      </c>
      <c r="H104" s="7"/>
      <c r="K104" s="127">
        <f t="shared" ref="K104" si="56">K64+10</f>
        <v>26</v>
      </c>
      <c r="L104" s="66">
        <f>L102</f>
        <v>4</v>
      </c>
      <c r="M104" s="67">
        <f>M102</f>
        <v>5</v>
      </c>
      <c r="N104" s="65"/>
      <c r="O104" s="66">
        <f t="shared" si="54"/>
        <v>9</v>
      </c>
      <c r="P104" s="67">
        <f t="shared" si="54"/>
        <v>10</v>
      </c>
      <c r="Q104" s="65"/>
    </row>
    <row r="105" spans="1:17" s="78" customFormat="1" ht="24" customHeight="1" x14ac:dyDescent="0.2">
      <c r="A105" s="178"/>
      <c r="B105" s="168"/>
      <c r="C105" s="74" t="str">
        <f>IF(VLOOKUP($B104,【女子入力】!$G$20:$Q$49,L105,FALSE)=0,"",VLOOKUP($B104,【女子入力】!$G$20:$Q$49,L105,FALSE))</f>
        <v/>
      </c>
      <c r="D105" s="75" t="str">
        <f>IF(VLOOKUP($B104,【女子入力】!$G$20:$Q$49,M105,FALSE)=0,"",VLOOKUP($B104,【女子入力】!$G$20:$Q$49,M105,FALSE))</f>
        <v/>
      </c>
      <c r="E105" s="76" t="str">
        <f>IF(VLOOKUP($B104,【女子入力】!$G$20:$Q$49,N105,FALSE)=0,"",VLOOKUP($B104,【女子入力】!$G$20:$Q$49,N105,FALSE))</f>
        <v/>
      </c>
      <c r="F105" s="77" t="str">
        <f>IF(VLOOKUP($B104,【女子入力】!$G$20:$Q$49,O105,FALSE)=0,"",VLOOKUP($B104,【女子入力】!$G$20:$Q$49,O105,FALSE))</f>
        <v/>
      </c>
      <c r="G105" s="75" t="str">
        <f>IF(VLOOKUP($B104,【女子入力】!$G$20:$Q$49,P105,FALSE)=0,"",VLOOKUP($B104,【女子入力】!$G$20:$Q$49,P105,FALSE))</f>
        <v/>
      </c>
      <c r="H105" s="76" t="str">
        <f>IF(VLOOKUP($B104,【女子入力】!$G$20:$Q$49,Q105,FALSE)=0,"",VLOOKUP($B104,【女子入力】!$G$20:$Q$49,Q105,FALSE))</f>
        <v/>
      </c>
      <c r="K105" s="168"/>
      <c r="L105" s="79">
        <f t="shared" ref="L105:Q105" si="57">L103</f>
        <v>2</v>
      </c>
      <c r="M105" s="80">
        <f t="shared" si="57"/>
        <v>3</v>
      </c>
      <c r="N105" s="76">
        <f t="shared" si="57"/>
        <v>6</v>
      </c>
      <c r="O105" s="81">
        <f t="shared" si="57"/>
        <v>7</v>
      </c>
      <c r="P105" s="80">
        <f t="shared" si="57"/>
        <v>8</v>
      </c>
      <c r="Q105" s="76">
        <f t="shared" si="57"/>
        <v>11</v>
      </c>
    </row>
    <row r="106" spans="1:17" ht="12" customHeight="1" x14ac:dyDescent="0.2">
      <c r="A106" s="178"/>
      <c r="B106" s="127">
        <f t="shared" ref="B106" si="58">B66+10</f>
        <v>27</v>
      </c>
      <c r="C106" s="57" t="str">
        <f>IF(VLOOKUP($B106,【女子入力】!$G$20:$Q$49,L106,FALSE)=0,"",VLOOKUP($B106,【女子入力】!$G$20:$Q$49,L106,FALSE))</f>
        <v/>
      </c>
      <c r="D106" s="58" t="str">
        <f>IF(VLOOKUP($B106,【女子入力】!$G$20:$Q$49,M106,FALSE)=0,"",VLOOKUP($B106,【女子入力】!$G$20:$Q$49,M106,FALSE))</f>
        <v/>
      </c>
      <c r="E106" s="7"/>
      <c r="F106" s="57" t="str">
        <f>IF(VLOOKUP($B106,【女子入力】!$G$20:$Q$49,O106,FALSE)=0,"",VLOOKUP($B106,【女子入力】!$G$20:$Q$49,O106,FALSE))</f>
        <v/>
      </c>
      <c r="G106" s="58" t="str">
        <f>IF(VLOOKUP($B106,【女子入力】!$G$20:$Q$49,P106,FALSE)=0,"",VLOOKUP($B106,【女子入力】!$G$20:$Q$49,P106,FALSE))</f>
        <v/>
      </c>
      <c r="H106" s="7"/>
      <c r="K106" s="127">
        <f t="shared" ref="K106" si="59">K66+10</f>
        <v>27</v>
      </c>
      <c r="L106" s="66">
        <f>L96</f>
        <v>4</v>
      </c>
      <c r="M106" s="67">
        <f>M96</f>
        <v>5</v>
      </c>
      <c r="N106" s="65"/>
      <c r="O106" s="66">
        <f t="shared" ref="O106:P106" si="60">O96</f>
        <v>9</v>
      </c>
      <c r="P106" s="67">
        <f t="shared" si="60"/>
        <v>10</v>
      </c>
      <c r="Q106" s="65"/>
    </row>
    <row r="107" spans="1:17" s="78" customFormat="1" ht="24" customHeight="1" x14ac:dyDescent="0.2">
      <c r="A107" s="178"/>
      <c r="B107" s="168"/>
      <c r="C107" s="74" t="str">
        <f>IF(VLOOKUP($B106,【女子入力】!$G$20:$Q$49,L107,FALSE)=0,"",VLOOKUP($B106,【女子入力】!$G$20:$Q$49,L107,FALSE))</f>
        <v/>
      </c>
      <c r="D107" s="75" t="str">
        <f>IF(VLOOKUP($B106,【女子入力】!$G$20:$Q$49,M107,FALSE)=0,"",VLOOKUP($B106,【女子入力】!$G$20:$Q$49,M107,FALSE))</f>
        <v/>
      </c>
      <c r="E107" s="76" t="str">
        <f>IF(VLOOKUP($B106,【女子入力】!$G$20:$Q$49,N107,FALSE)=0,"",VLOOKUP($B106,【女子入力】!$G$20:$Q$49,N107,FALSE))</f>
        <v/>
      </c>
      <c r="F107" s="77" t="str">
        <f>IF(VLOOKUP($B106,【女子入力】!$G$20:$Q$49,O107,FALSE)=0,"",VLOOKUP($B106,【女子入力】!$G$20:$Q$49,O107,FALSE))</f>
        <v/>
      </c>
      <c r="G107" s="75" t="str">
        <f>IF(VLOOKUP($B106,【女子入力】!$G$20:$Q$49,P107,FALSE)=0,"",VLOOKUP($B106,【女子入力】!$G$20:$Q$49,P107,FALSE))</f>
        <v/>
      </c>
      <c r="H107" s="76" t="str">
        <f>IF(VLOOKUP($B106,【女子入力】!$G$20:$Q$49,Q107,FALSE)=0,"",VLOOKUP($B106,【女子入力】!$G$20:$Q$49,Q107,FALSE))</f>
        <v/>
      </c>
      <c r="K107" s="168"/>
      <c r="L107" s="79">
        <f t="shared" ref="L107:Q107" si="61">L97</f>
        <v>2</v>
      </c>
      <c r="M107" s="80">
        <f t="shared" si="61"/>
        <v>3</v>
      </c>
      <c r="N107" s="76">
        <f t="shared" si="61"/>
        <v>6</v>
      </c>
      <c r="O107" s="81">
        <f t="shared" si="61"/>
        <v>7</v>
      </c>
      <c r="P107" s="80">
        <f t="shared" si="61"/>
        <v>8</v>
      </c>
      <c r="Q107" s="76">
        <f t="shared" si="61"/>
        <v>11</v>
      </c>
    </row>
    <row r="108" spans="1:17" ht="12" customHeight="1" x14ac:dyDescent="0.2">
      <c r="A108" s="178"/>
      <c r="B108" s="127">
        <f t="shared" ref="B108" si="62">B68+10</f>
        <v>28</v>
      </c>
      <c r="C108" s="57" t="str">
        <f>IF(VLOOKUP($B108,【女子入力】!$G$20:$Q$49,L108,FALSE)=0,"",VLOOKUP($B108,【女子入力】!$G$20:$Q$49,L108,FALSE))</f>
        <v/>
      </c>
      <c r="D108" s="58" t="str">
        <f>IF(VLOOKUP($B108,【女子入力】!$G$20:$Q$49,M108,FALSE)=0,"",VLOOKUP($B108,【女子入力】!$G$20:$Q$49,M108,FALSE))</f>
        <v/>
      </c>
      <c r="E108" s="7"/>
      <c r="F108" s="57" t="str">
        <f>IF(VLOOKUP($B108,【女子入力】!$G$20:$Q$49,O108,FALSE)=0,"",VLOOKUP($B108,【女子入力】!$G$20:$Q$49,O108,FALSE))</f>
        <v/>
      </c>
      <c r="G108" s="58" t="str">
        <f>IF(VLOOKUP($B108,【女子入力】!$G$20:$Q$49,P108,FALSE)=0,"",VLOOKUP($B108,【女子入力】!$G$20:$Q$49,P108,FALSE))</f>
        <v/>
      </c>
      <c r="H108" s="7"/>
      <c r="K108" s="127">
        <f t="shared" ref="K108" si="63">K68+10</f>
        <v>28</v>
      </c>
      <c r="L108" s="66">
        <f>L106</f>
        <v>4</v>
      </c>
      <c r="M108" s="67">
        <f>M106</f>
        <v>5</v>
      </c>
      <c r="N108" s="65"/>
      <c r="O108" s="66">
        <f t="shared" ref="O108:P108" si="64">O106</f>
        <v>9</v>
      </c>
      <c r="P108" s="67">
        <f t="shared" si="64"/>
        <v>10</v>
      </c>
      <c r="Q108" s="65"/>
    </row>
    <row r="109" spans="1:17" s="78" customFormat="1" ht="24" customHeight="1" x14ac:dyDescent="0.2">
      <c r="A109" s="178"/>
      <c r="B109" s="168"/>
      <c r="C109" s="74" t="str">
        <f>IF(VLOOKUP($B108,【女子入力】!$G$20:$Q$49,L109,FALSE)=0,"",VLOOKUP($B108,【女子入力】!$G$20:$Q$49,L109,FALSE))</f>
        <v/>
      </c>
      <c r="D109" s="75" t="str">
        <f>IF(VLOOKUP($B108,【女子入力】!$G$20:$Q$49,M109,FALSE)=0,"",VLOOKUP($B108,【女子入力】!$G$20:$Q$49,M109,FALSE))</f>
        <v/>
      </c>
      <c r="E109" s="76" t="str">
        <f>IF(VLOOKUP($B108,【女子入力】!$G$20:$Q$49,N109,FALSE)=0,"",VLOOKUP($B108,【女子入力】!$G$20:$Q$49,N109,FALSE))</f>
        <v/>
      </c>
      <c r="F109" s="77" t="str">
        <f>IF(VLOOKUP($B108,【女子入力】!$G$20:$Q$49,O109,FALSE)=0,"",VLOOKUP($B108,【女子入力】!$G$20:$Q$49,O109,FALSE))</f>
        <v/>
      </c>
      <c r="G109" s="75" t="str">
        <f>IF(VLOOKUP($B108,【女子入力】!$G$20:$Q$49,P109,FALSE)=0,"",VLOOKUP($B108,【女子入力】!$G$20:$Q$49,P109,FALSE))</f>
        <v/>
      </c>
      <c r="H109" s="76" t="str">
        <f>IF(VLOOKUP($B108,【女子入力】!$G$20:$Q$49,Q109,FALSE)=0,"",VLOOKUP($B108,【女子入力】!$G$20:$Q$49,Q109,FALSE))</f>
        <v/>
      </c>
      <c r="K109" s="168"/>
      <c r="L109" s="79">
        <f t="shared" ref="L109:Q109" si="65">L107</f>
        <v>2</v>
      </c>
      <c r="M109" s="80">
        <f t="shared" si="65"/>
        <v>3</v>
      </c>
      <c r="N109" s="76">
        <f t="shared" si="65"/>
        <v>6</v>
      </c>
      <c r="O109" s="81">
        <f t="shared" si="65"/>
        <v>7</v>
      </c>
      <c r="P109" s="80">
        <f t="shared" si="65"/>
        <v>8</v>
      </c>
      <c r="Q109" s="76">
        <f t="shared" si="65"/>
        <v>11</v>
      </c>
    </row>
    <row r="110" spans="1:17" ht="12" customHeight="1" x14ac:dyDescent="0.2">
      <c r="A110" s="178"/>
      <c r="B110" s="127">
        <f t="shared" ref="B110" si="66">B70+10</f>
        <v>29</v>
      </c>
      <c r="C110" s="57" t="str">
        <f>IF(VLOOKUP($B110,【女子入力】!$G$20:$Q$49,L110,FALSE)=0,"",VLOOKUP($B110,【女子入力】!$G$20:$Q$49,L110,FALSE))</f>
        <v/>
      </c>
      <c r="D110" s="58" t="str">
        <f>IF(VLOOKUP($B110,【女子入力】!$G$20:$Q$49,M110,FALSE)=0,"",VLOOKUP($B110,【女子入力】!$G$20:$Q$49,M110,FALSE))</f>
        <v/>
      </c>
      <c r="E110" s="7"/>
      <c r="F110" s="57" t="str">
        <f>IF(VLOOKUP($B110,【女子入力】!$G$20:$Q$49,O110,FALSE)=0,"",VLOOKUP($B110,【女子入力】!$G$20:$Q$49,O110,FALSE))</f>
        <v/>
      </c>
      <c r="G110" s="58" t="str">
        <f>IF(VLOOKUP($B110,【女子入力】!$G$20:$Q$49,P110,FALSE)=0,"",VLOOKUP($B110,【女子入力】!$G$20:$Q$49,P110,FALSE))</f>
        <v/>
      </c>
      <c r="H110" s="7"/>
      <c r="K110" s="127">
        <f t="shared" ref="K110" si="67">K70+10</f>
        <v>29</v>
      </c>
      <c r="L110" s="66">
        <f>L96</f>
        <v>4</v>
      </c>
      <c r="M110" s="67">
        <f>M96</f>
        <v>5</v>
      </c>
      <c r="N110" s="65"/>
      <c r="O110" s="66">
        <f>O96</f>
        <v>9</v>
      </c>
      <c r="P110" s="67">
        <f>P96</f>
        <v>10</v>
      </c>
      <c r="Q110" s="65"/>
    </row>
    <row r="111" spans="1:17" s="78" customFormat="1" ht="24" customHeight="1" x14ac:dyDescent="0.2">
      <c r="A111" s="178"/>
      <c r="B111" s="168"/>
      <c r="C111" s="74" t="str">
        <f>IF(VLOOKUP($B110,【女子入力】!$G$20:$Q$49,L111,FALSE)=0,"",VLOOKUP($B110,【女子入力】!$G$20:$Q$49,L111,FALSE))</f>
        <v/>
      </c>
      <c r="D111" s="75" t="str">
        <f>IF(VLOOKUP($B110,【女子入力】!$G$20:$Q$49,M111,FALSE)=0,"",VLOOKUP($B110,【女子入力】!$G$20:$Q$49,M111,FALSE))</f>
        <v/>
      </c>
      <c r="E111" s="76" t="str">
        <f>IF(VLOOKUP($B110,【女子入力】!$G$20:$Q$49,N111,FALSE)=0,"",VLOOKUP($B110,【女子入力】!$G$20:$Q$49,N111,FALSE))</f>
        <v/>
      </c>
      <c r="F111" s="77" t="str">
        <f>IF(VLOOKUP($B110,【女子入力】!$G$20:$Q$49,O111,FALSE)=0,"",VLOOKUP($B110,【女子入力】!$G$20:$Q$49,O111,FALSE))</f>
        <v/>
      </c>
      <c r="G111" s="75" t="str">
        <f>IF(VLOOKUP($B110,【女子入力】!$G$20:$Q$49,P111,FALSE)=0,"",VLOOKUP($B110,【女子入力】!$G$20:$Q$49,P111,FALSE))</f>
        <v/>
      </c>
      <c r="H111" s="76" t="str">
        <f>IF(VLOOKUP($B110,【女子入力】!$G$20:$Q$49,Q111,FALSE)=0,"",VLOOKUP($B110,【女子入力】!$G$20:$Q$49,Q111,FALSE))</f>
        <v/>
      </c>
      <c r="K111" s="168"/>
      <c r="L111" s="79">
        <f>L97</f>
        <v>2</v>
      </c>
      <c r="M111" s="80">
        <f>M97</f>
        <v>3</v>
      </c>
      <c r="N111" s="76">
        <f>N97</f>
        <v>6</v>
      </c>
      <c r="O111" s="81">
        <f>O97</f>
        <v>7</v>
      </c>
      <c r="P111" s="80">
        <f>P97</f>
        <v>8</v>
      </c>
      <c r="Q111" s="76">
        <f>Q97</f>
        <v>11</v>
      </c>
    </row>
    <row r="112" spans="1:17" ht="12" customHeight="1" x14ac:dyDescent="0.2">
      <c r="A112" s="178"/>
      <c r="B112" s="127">
        <f t="shared" ref="B112" si="68">B72+10</f>
        <v>30</v>
      </c>
      <c r="C112" s="57" t="str">
        <f>IF(VLOOKUP($B112,【女子入力】!$G$20:$Q$49,L112,FALSE)=0,"",VLOOKUP($B112,【女子入力】!$G$20:$Q$49,L112,FALSE))</f>
        <v/>
      </c>
      <c r="D112" s="58" t="str">
        <f>IF(VLOOKUP($B112,【女子入力】!$G$20:$Q$49,M112,FALSE)=0,"",VLOOKUP($B112,【女子入力】!$G$20:$Q$49,M112,FALSE))</f>
        <v/>
      </c>
      <c r="E112" s="7"/>
      <c r="F112" s="57" t="str">
        <f>IF(VLOOKUP($B112,【女子入力】!$G$20:$Q$49,O112,FALSE)=0,"",VLOOKUP($B112,【女子入力】!$G$20:$Q$49,O112,FALSE))</f>
        <v/>
      </c>
      <c r="G112" s="58" t="str">
        <f>IF(VLOOKUP($B112,【女子入力】!$G$20:$Q$49,P112,FALSE)=0,"",VLOOKUP($B112,【女子入力】!$G$20:$Q$49,P112,FALSE))</f>
        <v/>
      </c>
      <c r="H112" s="7"/>
      <c r="K112" s="127">
        <f t="shared" ref="K112" si="69">K72+10</f>
        <v>30</v>
      </c>
      <c r="L112" s="66">
        <f>L110</f>
        <v>4</v>
      </c>
      <c r="M112" s="67">
        <f>M110</f>
        <v>5</v>
      </c>
      <c r="N112" s="65"/>
      <c r="O112" s="66">
        <f t="shared" ref="O112:P112" si="70">O110</f>
        <v>9</v>
      </c>
      <c r="P112" s="67">
        <f t="shared" si="70"/>
        <v>10</v>
      </c>
      <c r="Q112" s="65"/>
    </row>
    <row r="113" spans="1:17" s="78" customFormat="1" ht="24" customHeight="1" x14ac:dyDescent="0.2">
      <c r="A113" s="179"/>
      <c r="B113" s="168"/>
      <c r="C113" s="74" t="str">
        <f>IF(VLOOKUP($B112,【女子入力】!$G$20:$Q$49,L113,FALSE)=0,"",VLOOKUP($B112,【女子入力】!$G$20:$Q$49,L113,FALSE))</f>
        <v/>
      </c>
      <c r="D113" s="75" t="str">
        <f>IF(VLOOKUP($B112,【女子入力】!$G$20:$Q$49,M113,FALSE)=0,"",VLOOKUP($B112,【女子入力】!$G$20:$Q$49,M113,FALSE))</f>
        <v/>
      </c>
      <c r="E113" s="76" t="str">
        <f>IF(VLOOKUP($B112,【女子入力】!$G$20:$Q$49,N113,FALSE)=0,"",VLOOKUP($B112,【女子入力】!$G$20:$Q$49,N113,FALSE))</f>
        <v/>
      </c>
      <c r="F113" s="74" t="str">
        <f>IF(VLOOKUP($B112,【女子入力】!$G$20:$Q$49,O113,FALSE)=0,"",VLOOKUP($B112,【女子入力】!$G$20:$Q$49,O113,FALSE))</f>
        <v/>
      </c>
      <c r="G113" s="75" t="str">
        <f>IF(VLOOKUP($B112,【女子入力】!$G$20:$Q$49,P113,FALSE)=0,"",VLOOKUP($B112,【女子入力】!$G$20:$Q$49,P113,FALSE))</f>
        <v/>
      </c>
      <c r="H113" s="76" t="str">
        <f>IF(VLOOKUP($B112,【女子入力】!$G$20:$Q$49,Q113,FALSE)=0,"",VLOOKUP($B112,【女子入力】!$G$20:$Q$49,Q113,FALSE))</f>
        <v/>
      </c>
      <c r="K113" s="168"/>
      <c r="L113" s="79">
        <f t="shared" ref="L113:Q113" si="71">L111</f>
        <v>2</v>
      </c>
      <c r="M113" s="80">
        <f t="shared" si="71"/>
        <v>3</v>
      </c>
      <c r="N113" s="76">
        <f t="shared" si="71"/>
        <v>6</v>
      </c>
      <c r="O113" s="79">
        <f t="shared" si="71"/>
        <v>7</v>
      </c>
      <c r="P113" s="80">
        <f t="shared" si="71"/>
        <v>8</v>
      </c>
      <c r="Q113" s="76">
        <f t="shared" si="71"/>
        <v>11</v>
      </c>
    </row>
    <row r="114" spans="1:17" ht="9" customHeight="1" x14ac:dyDescent="0.2">
      <c r="A114" s="3"/>
      <c r="B114" s="4"/>
      <c r="C114" s="4"/>
      <c r="D114" s="36"/>
      <c r="E114" s="6"/>
      <c r="F114" s="6"/>
      <c r="G114" s="36"/>
      <c r="H114" s="6"/>
      <c r="K114" s="3"/>
      <c r="L114" s="4"/>
      <c r="M114" s="36"/>
      <c r="N114" s="6"/>
      <c r="O114" s="6"/>
      <c r="P114" s="36"/>
      <c r="Q114" s="6"/>
    </row>
    <row r="115" spans="1:17" ht="16.5" customHeight="1" x14ac:dyDescent="0.2">
      <c r="A115" s="126" t="s">
        <v>7</v>
      </c>
      <c r="B115" s="126"/>
      <c r="C115" s="126"/>
      <c r="D115" s="126"/>
      <c r="E115" s="126"/>
      <c r="F115" s="126"/>
      <c r="G115" s="126"/>
      <c r="H115" s="126"/>
    </row>
    <row r="116" spans="1:17" ht="30.75" customHeight="1" x14ac:dyDescent="0.2">
      <c r="A116" s="180">
        <f ca="1">【女子入力】!C$6</f>
        <v>44682</v>
      </c>
      <c r="B116" s="180"/>
      <c r="C116" s="180"/>
      <c r="D116" s="134" t="s">
        <v>0</v>
      </c>
      <c r="E116" s="134"/>
      <c r="F116" s="125" t="str">
        <f>【女子入力】!C$4&amp;"中学校"</f>
        <v>○○中学校</v>
      </c>
      <c r="G116" s="125"/>
      <c r="H116" s="54"/>
    </row>
    <row r="117" spans="1:17" ht="13.5" customHeight="1" x14ac:dyDescent="0.2">
      <c r="D117" s="134"/>
      <c r="E117" s="134"/>
      <c r="F117" s="123"/>
      <c r="G117" s="123"/>
      <c r="H117" s="54"/>
    </row>
    <row r="118" spans="1:17" ht="13.5" customHeight="1" x14ac:dyDescent="0.2">
      <c r="E118" s="55"/>
      <c r="F118" s="54"/>
      <c r="G118" s="54"/>
      <c r="H118" s="54"/>
    </row>
    <row r="119" spans="1:17" ht="30" customHeight="1" x14ac:dyDescent="0.3">
      <c r="D119" s="124" t="s">
        <v>80</v>
      </c>
      <c r="E119" s="124"/>
      <c r="F119" s="123" t="str">
        <f>【女子入力】!C$5</f>
        <v>○○　○○</v>
      </c>
      <c r="G119" s="123"/>
      <c r="H119" s="37" t="s">
        <v>75</v>
      </c>
    </row>
    <row r="120" spans="1:17" ht="13.5" customHeight="1" x14ac:dyDescent="0.2">
      <c r="E120" s="64"/>
    </row>
  </sheetData>
  <sheetProtection sheet="1" objects="1" scenarios="1"/>
  <mergeCells count="154"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C10:H10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B22:B23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K20:K21"/>
    <mergeCell ref="A6:B7"/>
    <mergeCell ref="C6:E7"/>
    <mergeCell ref="F6:H7"/>
    <mergeCell ref="A8:B9"/>
    <mergeCell ref="A2:H2"/>
    <mergeCell ref="A3:H3"/>
    <mergeCell ref="A4:B5"/>
    <mergeCell ref="C4:C5"/>
    <mergeCell ref="D4:E5"/>
    <mergeCell ref="F4:H4"/>
    <mergeCell ref="F5:H5"/>
    <mergeCell ref="C8:E9"/>
    <mergeCell ref="F8:H9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【男子入力】</vt:lpstr>
      <vt:lpstr>男子団体</vt:lpstr>
      <vt:lpstr>男子個人</vt:lpstr>
      <vt:lpstr>【男子1年入力】</vt:lpstr>
      <vt:lpstr>男子1年団体</vt:lpstr>
      <vt:lpstr>男子1年個人</vt:lpstr>
      <vt:lpstr>【女子入力】</vt:lpstr>
      <vt:lpstr>女子団体</vt:lpstr>
      <vt:lpstr>女子個人</vt:lpstr>
      <vt:lpstr>【女子1年入力】</vt:lpstr>
      <vt:lpstr>女子1年団体</vt:lpstr>
      <vt:lpstr>女子1年個人</vt:lpstr>
      <vt:lpstr>名簿用</vt:lpstr>
      <vt:lpstr>選手変更届</vt:lpstr>
      <vt:lpstr>女子1年個人!Print_Area</vt:lpstr>
      <vt:lpstr>女子1年団体!Print_Area</vt:lpstr>
      <vt:lpstr>女子個人!Print_Area</vt:lpstr>
      <vt:lpstr>女子団体!Print_Area</vt:lpstr>
      <vt:lpstr>選手変更届!Print_Area</vt:lpstr>
      <vt:lpstr>男子1年個人!Print_Area</vt:lpstr>
      <vt:lpstr>男子1年団体!Print_Area</vt:lpstr>
      <vt:lpstr>男子個人!Print_Area</vt:lpstr>
      <vt:lpstr>男子団体!Print_Area</vt:lpstr>
      <vt:lpstr>名簿用!Print_Area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adaniya</dc:creator>
  <cp:lastModifiedBy>Owner</cp:lastModifiedBy>
  <cp:lastPrinted>2022-05-01T05:07:33Z</cp:lastPrinted>
  <dcterms:created xsi:type="dcterms:W3CDTF">2007-11-12T07:10:39Z</dcterms:created>
  <dcterms:modified xsi:type="dcterms:W3CDTF">2022-05-01T05:39:26Z</dcterms:modified>
</cp:coreProperties>
</file>